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hidePivotFieldList="1" defaultThemeVersion="124226"/>
  <mc:AlternateContent xmlns:mc="http://schemas.openxmlformats.org/markup-compatibility/2006">
    <mc:Choice Requires="x15">
      <x15ac:absPath xmlns:x15ac="http://schemas.microsoft.com/office/spreadsheetml/2010/11/ac" url="C:\Users\YingLi\AppData\Local\Microsoft\Windows\INetCache\Content.Outlook\F230YCNN\"/>
    </mc:Choice>
  </mc:AlternateContent>
  <xr:revisionPtr revIDLastSave="0" documentId="13_ncr:1_{199EC544-68AD-4B41-9AFD-E1450A27F67F}" xr6:coauthVersionLast="47" xr6:coauthVersionMax="47" xr10:uidLastSave="{00000000-0000-0000-0000-000000000000}"/>
  <bookViews>
    <workbookView xWindow="-108" yWindow="-108" windowWidth="23256" windowHeight="12456" tabRatio="847" xr2:uid="{00000000-000D-0000-FFFF-FFFF00000000}"/>
  </bookViews>
  <sheets>
    <sheet name="Summary" sheetId="69" r:id="rId1"/>
    <sheet name="Travel" sheetId="70" r:id="rId2"/>
    <sheet name="Hospitality" sheetId="50" r:id="rId3"/>
    <sheet name="All Other Expenses" sheetId="51" r:id="rId4"/>
    <sheet name="Gifts and Benefits" sheetId="53" r:id="rId5"/>
  </sheets>
  <externalReferences>
    <externalReference r:id="rId6"/>
    <externalReference r:id="rId7"/>
  </externalReferences>
  <definedNames>
    <definedName name="_xlnm._FilterDatabase" localSheetId="3" hidden="1">'All Other Expenses'!$A$12:$E$12</definedName>
    <definedName name="_xlnm._FilterDatabase" localSheetId="4" hidden="1">'Gifts and Benefits'!$A$9:$F$9</definedName>
    <definedName name="_xlnm._FilterDatabase" localSheetId="2" hidden="1">Hospitality!$A$10:$E$10</definedName>
    <definedName name="_xlnm._FilterDatabase" localSheetId="1" hidden="1">Travel!$A$39:$E$95</definedName>
    <definedName name="Disclosable">[1]LIST!$C$6:$C$8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3" i="51" l="1"/>
  <c r="B35" i="70"/>
  <c r="B136" i="70"/>
  <c r="B135" i="70"/>
  <c r="B139" i="70"/>
  <c r="B130" i="70"/>
  <c r="B128" i="70"/>
  <c r="B115" i="70"/>
  <c r="B121" i="70"/>
  <c r="B113" i="70"/>
  <c r="B127" i="70"/>
  <c r="B96" i="70"/>
  <c r="B16" i="50"/>
  <c r="B59" i="70" l="1"/>
  <c r="B58" i="70"/>
  <c r="B83" i="70"/>
  <c r="B82" i="70" l="1"/>
  <c r="B74" i="70"/>
  <c r="B72" i="70"/>
  <c r="B79" i="70"/>
  <c r="B66" i="70"/>
  <c r="B65" i="70"/>
  <c r="B71" i="70"/>
  <c r="B60" i="70"/>
  <c r="B51" i="70"/>
  <c r="B48" i="70"/>
  <c r="B50" i="70"/>
  <c r="B43" i="70"/>
  <c r="B153" i="70" l="1"/>
  <c r="B18" i="51"/>
  <c r="B16" i="69" l="1"/>
  <c r="B15" i="69" l="1"/>
  <c r="B11" i="69"/>
  <c r="B12" i="69" l="1"/>
  <c r="B13" i="69"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Ken Smart [SSC]</author>
  </authors>
  <commentList>
    <comment ref="A11" authorId="0" shapeId="0" xr:uid="{0CC6AE94-1512-460A-AA3B-6655C3D4710E}">
      <text>
        <r>
          <rPr>
            <sz val="9"/>
            <color indexed="81"/>
            <rFont val="Tahoma"/>
            <family val="2"/>
          </rPr>
          <t xml:space="preserve">
Insert additional rows as needed:
- 'right click' on a row number (left of screen)
- select 'Insert' (this will insert a row above it)
</t>
        </r>
      </text>
    </comment>
    <comment ref="A39" authorId="0" shapeId="0" xr:uid="{E696F866-B280-430E-B6A8-40D6EDE4BA2A}">
      <text>
        <r>
          <rPr>
            <sz val="9"/>
            <color indexed="81"/>
            <rFont val="Tahoma"/>
            <family val="2"/>
          </rPr>
          <t xml:space="preserve">
Insert additional rows as needed:
- 'right click' on a row number (left of screen)
- select 'Insert' (this will insert a row above it)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Ken Smart [SSC]</author>
  </authors>
  <commentList>
    <comment ref="A9" authorId="0" shapeId="0" xr:uid="{DFEE831D-FFD8-4D51-8ED6-1954AED0D653}">
      <text>
        <r>
          <rPr>
            <sz val="9"/>
            <color indexed="81"/>
            <rFont val="Tahoma"/>
            <family val="2"/>
          </rPr>
          <t xml:space="preserve">
Insert additional rows as needed:
- 'right click' on a row number (left of screen)
- select 'Insert' (this will insert a row above it)
</t>
        </r>
      </text>
    </comment>
  </commentList>
</comments>
</file>

<file path=xl/sharedStrings.xml><?xml version="1.0" encoding="utf-8"?>
<sst xmlns="http://schemas.openxmlformats.org/spreadsheetml/2006/main" count="582" uniqueCount="183">
  <si>
    <t>Secretary or Chief Executive Expenses, Gifts and Benefits Disclosure - summary &amp; sign-off*</t>
  </si>
  <si>
    <t>Organisation Name*</t>
  </si>
  <si>
    <t>Natural Hazards Commission Toka Tū Ake</t>
  </si>
  <si>
    <t>Secretary or Chief Executive**</t>
  </si>
  <si>
    <t>Tina Mitchell</t>
  </si>
  <si>
    <t>Disclosure period start***</t>
  </si>
  <si>
    <t>Disclosure period end***</t>
  </si>
  <si>
    <t>Agency totals check</t>
  </si>
  <si>
    <t>Complete</t>
  </si>
  <si>
    <t>Secretary or Chief Executive approval****</t>
  </si>
  <si>
    <t>This disclosure has not yet been approved by the Departmental Secretary or Chief Executive</t>
  </si>
  <si>
    <t>Other sign-off****</t>
  </si>
  <si>
    <t>Chris Chainey, Chris Black</t>
  </si>
  <si>
    <t>Summary of expenses</t>
  </si>
  <si>
    <t>Cost in NZ$</t>
  </si>
  <si>
    <r>
      <t>GST inc / exc</t>
    </r>
    <r>
      <rPr>
        <b/>
        <sz val="10"/>
        <rFont val="Arial"/>
        <family val="2"/>
      </rPr>
      <t/>
    </r>
  </si>
  <si>
    <t>Gifts and benefits</t>
  </si>
  <si>
    <t>Count</t>
  </si>
  <si>
    <t>Travel expenses</t>
  </si>
  <si>
    <t>GST inclusive</t>
  </si>
  <si>
    <t>Number offered</t>
  </si>
  <si>
    <t>Hospitality</t>
  </si>
  <si>
    <t>Number accepted</t>
  </si>
  <si>
    <t>Other expenses</t>
  </si>
  <si>
    <t>Number declined</t>
  </si>
  <si>
    <t>International Travel</t>
  </si>
  <si>
    <t>Domestic Travel</t>
  </si>
  <si>
    <t>Local Travel</t>
  </si>
  <si>
    <t xml:space="preserve">Notes </t>
  </si>
  <si>
    <t>* Headings on following tabs will pre populate with what you enter on this tab</t>
  </si>
  <si>
    <t>** Create a new workbook for a new or Acting Departmental secretary or Chief Executive</t>
  </si>
  <si>
    <t>*** Update if a shorter or different period is covered</t>
  </si>
  <si>
    <t>**** This disclosure must be approved by the Departmental secretary or Chief Executive and another appropriate party, e.g. Board Chair, Chief Financial Officer or Audit and Risk Committee member</t>
  </si>
  <si>
    <t>Text required for validation and checks - don't change, move, delete or overwrite</t>
  </si>
  <si>
    <t>Insert additional rows as needed: right click on a row number (left of screen) and select Insert - this will insert a row above selected row.</t>
  </si>
  <si>
    <t>Figures include GST (where applicable)</t>
  </si>
  <si>
    <t>Figures exclude GST</t>
  </si>
  <si>
    <t>Data and totals on this worksheet have NOT YET BEEN CHECKED AND CONFIRMED</t>
  </si>
  <si>
    <t>Data and totals on this worksheet checked and confirmed</t>
  </si>
  <si>
    <t>Data and totals have not yet been checked and confirmed for any sheet</t>
  </si>
  <si>
    <t>Some data and totals have not yet been checked and confirmed</t>
  </si>
  <si>
    <t>Data and totals checked on all sheets</t>
  </si>
  <si>
    <t>Not yet indicated</t>
  </si>
  <si>
    <t>GST inclusion inconsistent</t>
  </si>
  <si>
    <t>This disclosure has been approved by the Departmental Secretary or Chief Executive</t>
  </si>
  <si>
    <t>Type here who else has approved this disclosure</t>
  </si>
  <si>
    <t>Cultural item - not appropriate to value</t>
  </si>
  <si>
    <t>Under $100</t>
  </si>
  <si>
    <t>$100 - $500</t>
  </si>
  <si>
    <t>$500 - $1,000</t>
  </si>
  <si>
    <t>Over $1,000</t>
  </si>
  <si>
    <t>Estimate not possible</t>
  </si>
  <si>
    <t>Accepted</t>
  </si>
  <si>
    <t>Declined</t>
  </si>
  <si>
    <t>Check - there are no hidden rows with data</t>
  </si>
  <si>
    <t>Error - this total includes data from 'hidden' rows</t>
  </si>
  <si>
    <t>Check - each entry provides sufficient information</t>
  </si>
  <si>
    <t>Not all lines have an entry for "Cost in NZ$" and "Type of expense"</t>
  </si>
  <si>
    <t>Not all lines have an entry for "Description", "Was the gift accepted?" and "Estimated value in NZ$"</t>
  </si>
  <si>
    <t>Check that # of 'costs' = 'type of expenses' (also "accepted/declined" for gifts &amp; benefits)</t>
  </si>
  <si>
    <t>These checks (F53 to F61) are imperfect - they count the entries in each column and checks these totals are the same</t>
  </si>
  <si>
    <t>Travel checks</t>
  </si>
  <si>
    <t>Hospitality check</t>
  </si>
  <si>
    <t>All other expenses check</t>
  </si>
  <si>
    <t>Gifts and benefits check</t>
  </si>
  <si>
    <t>Public Service Secretary or Chief Executive Expense Disclosure</t>
  </si>
  <si>
    <t xml:space="preserve">Organisation Name </t>
  </si>
  <si>
    <t>Public Service Secretary or Chief Executive</t>
  </si>
  <si>
    <t>Disclosure period start</t>
  </si>
  <si>
    <t>Disclosure period end</t>
  </si>
  <si>
    <t>GST on costs</t>
  </si>
  <si>
    <t>International, domestic and local travel expenses</t>
  </si>
  <si>
    <t>All expenses incurred by Public Service secretary or chief executive during international, domestic and local travel. Group expenses relating to each trip.</t>
  </si>
  <si>
    <r>
      <t xml:space="preserve">International Travel   </t>
    </r>
    <r>
      <rPr>
        <sz val="12"/>
        <color theme="0"/>
        <rFont val="Arial"/>
        <family val="2"/>
      </rPr>
      <t xml:space="preserve"> (including travel within NZ at beginning and end of overseas trip)</t>
    </r>
  </si>
  <si>
    <t>Date(s)*</t>
  </si>
  <si>
    <t>Cost in NZ$**</t>
  </si>
  <si>
    <r>
      <t xml:space="preserve">Purpose of travel
</t>
    </r>
    <r>
      <rPr>
        <sz val="10"/>
        <color theme="0"/>
        <rFont val="Arial"/>
        <family val="2"/>
      </rPr>
      <t>(e.g. attending XYZ conference for 3 days)***</t>
    </r>
  </si>
  <si>
    <r>
      <t xml:space="preserve">Type of expense
</t>
    </r>
    <r>
      <rPr>
        <sz val="10"/>
        <color theme="0"/>
        <rFont val="Arial"/>
        <family val="2"/>
      </rPr>
      <t>(e.g. hotel, airfares, taxis, meals &amp; for how many people)</t>
    </r>
  </si>
  <si>
    <t>Location(s)</t>
  </si>
  <si>
    <t xml:space="preserve"> Aug-25-Sep-25</t>
  </si>
  <si>
    <t>Reinsurance Trip -September 2025</t>
  </si>
  <si>
    <t>Flights x 4</t>
  </si>
  <si>
    <t>Europe</t>
  </si>
  <si>
    <t>Hotel x 16 nights</t>
  </si>
  <si>
    <t>Taxi x 2 trips</t>
  </si>
  <si>
    <t>Wellington</t>
  </si>
  <si>
    <t xml:space="preserve">Taxi  </t>
  </si>
  <si>
    <t>Meals</t>
  </si>
  <si>
    <t>Rendezvous Conference -September 2025</t>
  </si>
  <si>
    <t>Managed Insurance Funds Forum</t>
  </si>
  <si>
    <t>Flights x 2</t>
  </si>
  <si>
    <t>Australia</t>
  </si>
  <si>
    <t>Hotel x 3 nights</t>
  </si>
  <si>
    <t>Reinsurance Trip - March 2026</t>
  </si>
  <si>
    <t xml:space="preserve">Flight </t>
  </si>
  <si>
    <t>Europe/USA</t>
  </si>
  <si>
    <t>Travel and Accommodation for professional development at London business school</t>
  </si>
  <si>
    <t>Hotel x 7 nights</t>
  </si>
  <si>
    <t>Flights x 1</t>
  </si>
  <si>
    <t>Hotel x 12 nights</t>
  </si>
  <si>
    <t>NZ/Europe/USA</t>
  </si>
  <si>
    <t xml:space="preserve">Taxi </t>
  </si>
  <si>
    <t>Subtotal - international travel</t>
  </si>
  <si>
    <r>
      <t xml:space="preserve">Domestic Travel   </t>
    </r>
    <r>
      <rPr>
        <sz val="12"/>
        <color theme="0"/>
        <rFont val="Arial"/>
        <family val="2"/>
      </rPr>
      <t xml:space="preserve"> (within NZ, including travel to and from local airport)</t>
    </r>
  </si>
  <si>
    <r>
      <t xml:space="preserve">Purpose of travel
</t>
    </r>
    <r>
      <rPr>
        <sz val="10"/>
        <color theme="0"/>
        <rFont val="Arial"/>
        <family val="2"/>
      </rPr>
      <t>(e.g. visiting district office for two days...)***</t>
    </r>
  </si>
  <si>
    <t>Meetings in Christchurch Office</t>
  </si>
  <si>
    <t>Flight</t>
  </si>
  <si>
    <t>Christchurch</t>
  </si>
  <si>
    <t>Taxi</t>
  </si>
  <si>
    <t>Hotel x 1 night</t>
  </si>
  <si>
    <t>Airport Parking x 2 days</t>
  </si>
  <si>
    <t>Breakfast</t>
  </si>
  <si>
    <t>Lunch</t>
  </si>
  <si>
    <t>Interview with Radio NZ</t>
  </si>
  <si>
    <t>Board Meeting</t>
  </si>
  <si>
    <t>Parking</t>
  </si>
  <si>
    <t>Flight x 2</t>
  </si>
  <si>
    <t>Wellington, Christchurch</t>
  </si>
  <si>
    <t>Parking x 3 days</t>
  </si>
  <si>
    <t>Meetings in Auckland</t>
  </si>
  <si>
    <t>Auckland</t>
  </si>
  <si>
    <t>Hotel x 2 nights</t>
  </si>
  <si>
    <t>Dinner</t>
  </si>
  <si>
    <t>ICNZ Conference</t>
  </si>
  <si>
    <t>Wellington, Auckland</t>
  </si>
  <si>
    <t>Staff member funeral</t>
  </si>
  <si>
    <t>Meeting with Minister</t>
  </si>
  <si>
    <t>23/02/2026</t>
  </si>
  <si>
    <t>CE meeting with MOF</t>
  </si>
  <si>
    <t>Conference</t>
  </si>
  <si>
    <t>Conference fee</t>
  </si>
  <si>
    <t>Hotel</t>
  </si>
  <si>
    <t>NDRM Insurer CE meetings</t>
  </si>
  <si>
    <t>29/04/2026</t>
  </si>
  <si>
    <t>Car parking</t>
  </si>
  <si>
    <t>Hotel x 2 night</t>
  </si>
  <si>
    <t>Chch Office Visit</t>
  </si>
  <si>
    <t xml:space="preserve">Chch Office Visit </t>
  </si>
  <si>
    <t>Subtotal - domestic travel</t>
  </si>
  <si>
    <t>Hospitality Offered to Third Parties*</t>
  </si>
  <si>
    <t>All hospitality expenses provided by the chief executive in the context of his/her job to anyone external to the Public Service or statutory Crown entities.</t>
  </si>
  <si>
    <t>Date(s)**</t>
  </si>
  <si>
    <r>
      <t xml:space="preserve">Purpose of hospitality
</t>
    </r>
    <r>
      <rPr>
        <sz val="10"/>
        <color theme="0"/>
        <rFont val="Arial"/>
        <family val="2"/>
      </rPr>
      <t xml:space="preserve">(e.g. hosting delegation from China, building relationships, team building) </t>
    </r>
  </si>
  <si>
    <r>
      <t xml:space="preserve">Type of expense
</t>
    </r>
    <r>
      <rPr>
        <sz val="10"/>
        <color theme="0"/>
        <rFont val="Arial"/>
        <family val="2"/>
      </rPr>
      <t>(what and for how many e.g. dinner for 5)</t>
    </r>
  </si>
  <si>
    <t>Meeting with LINZ</t>
  </si>
  <si>
    <t>Coffees x 3 people</t>
  </si>
  <si>
    <t>Total Hospitality</t>
  </si>
  <si>
    <t>Public Service secretary or Chief Executive</t>
  </si>
  <si>
    <t>All Other Expenses</t>
  </si>
  <si>
    <t>All other expenditure incurred by the chief executive that is not travel, hospitality or gifts.
Include e.g. phone and data costs, subscriptions, membership fees, conference fees, professional development costs, books and anything else.</t>
  </si>
  <si>
    <r>
      <t xml:space="preserve">Purpose of expense
</t>
    </r>
    <r>
      <rPr>
        <sz val="10"/>
        <color theme="0"/>
        <rFont val="Arial"/>
        <family val="2"/>
      </rPr>
      <t>(e.g. subscription part of employment agreement, development as agreed with SSC)</t>
    </r>
  </si>
  <si>
    <r>
      <t xml:space="preserve">Type of expense
</t>
    </r>
    <r>
      <rPr>
        <sz val="10"/>
        <color theme="0"/>
        <rFont val="Arial"/>
        <family val="2"/>
      </rPr>
      <t>(e.g. phone and data costs, membership fees)</t>
    </r>
  </si>
  <si>
    <t>Media Training</t>
  </si>
  <si>
    <t>Professional Development</t>
  </si>
  <si>
    <t>Practising Certificate (Aug25-June26) - NZ Law Society</t>
  </si>
  <si>
    <t>Professional Membership</t>
  </si>
  <si>
    <t>Les Rendez-Vous de Septembre -Registration</t>
  </si>
  <si>
    <t>Reinsurance Conference Registration</t>
  </si>
  <si>
    <t>Monaco</t>
  </si>
  <si>
    <t>Australian Institute of Company Directors</t>
  </si>
  <si>
    <t>Sydney</t>
  </si>
  <si>
    <t>London Business School - Executing Strategy for Results</t>
  </si>
  <si>
    <t xml:space="preserve">Total other expenses </t>
  </si>
  <si>
    <t>Public Service Secretary or Chief Executive Gifts and Benefits Disclosure</t>
  </si>
  <si>
    <t>GST on values</t>
  </si>
  <si>
    <t xml:space="preserve">Gifts received </t>
  </si>
  <si>
    <r>
      <t xml:space="preserve">Description
</t>
    </r>
    <r>
      <rPr>
        <sz val="10"/>
        <color theme="0"/>
        <rFont val="Arial"/>
        <family val="2"/>
      </rPr>
      <t>(e.g. event tickets, etc.)</t>
    </r>
  </si>
  <si>
    <r>
      <t xml:space="preserve">Was the gift accepted?
</t>
    </r>
    <r>
      <rPr>
        <sz val="10"/>
        <color theme="0"/>
        <rFont val="Arial"/>
        <family val="2"/>
      </rPr>
      <t>(drop-down list in cell)</t>
    </r>
  </si>
  <si>
    <t>Offered by
(who made the offer?)</t>
  </si>
  <si>
    <r>
      <t>Estimated value in NZ$</t>
    </r>
    <r>
      <rPr>
        <sz val="10"/>
        <color theme="0"/>
        <rFont val="Arial"/>
        <family val="2"/>
      </rPr>
      <t xml:space="preserve">
(drop-down list in cell </t>
    </r>
    <r>
      <rPr>
        <sz val="10"/>
        <rFont val="Arial"/>
        <family val="2"/>
      </rPr>
      <t>but</t>
    </r>
    <r>
      <rPr>
        <sz val="10"/>
        <color theme="0"/>
        <rFont val="Arial"/>
        <family val="2"/>
      </rPr>
      <t xml:space="preserve"> provide specific value if possible)</t>
    </r>
  </si>
  <si>
    <r>
      <t xml:space="preserve">Other comments
</t>
    </r>
    <r>
      <rPr>
        <sz val="10"/>
        <color theme="0"/>
        <rFont val="Arial"/>
        <family val="2"/>
      </rPr>
      <t>(e.g. if given to others, whom?)</t>
    </r>
  </si>
  <si>
    <t>Lunch at Hangar café</t>
  </si>
  <si>
    <t>Rothley Recruitment</t>
  </si>
  <si>
    <t>Drinks and nibbles</t>
  </si>
  <si>
    <t>Reserve Bank</t>
  </si>
  <si>
    <t>Nibbles</t>
  </si>
  <si>
    <t>Professor Andy Neely</t>
  </si>
  <si>
    <t>Hardcover Book</t>
  </si>
  <si>
    <t>Hannover Re</t>
  </si>
  <si>
    <t>Food and Conference</t>
  </si>
  <si>
    <t>Decline</t>
  </si>
  <si>
    <t>James McKenzie-Advantage</t>
  </si>
  <si>
    <t>Over $50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</si>
</sst>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6" formatCode="&quot;$&quot;#,##0;[Red]\-&quot;$&quot;#,##0"/>
    <numFmt numFmtId="44" formatCode="_-&quot;$&quot;* #,##0.00_-;\-&quot;$&quot;* #,##0.00_-;_-&quot;$&quot;* &quot;-&quot;??_-;_-@_-"/>
    <numFmt numFmtId="43" formatCode="_-* #,##0.00_-;\-* #,##0.00_-;_-* &quot;-&quot;??_-;_-@_-"/>
    <numFmt numFmtId="164" formatCode="_(&quot;$&quot;* #,##0.00_);_(&quot;$&quot;* \(#,##0.00\);_(&quot;$&quot;* &quot;-&quot;??_);_(@_)"/>
    <numFmt numFmtId="165" formatCode="[$-1409]d\ mmmm\ yyyy;@"/>
    <numFmt numFmtId="166" formatCode="&quot;$&quot;#,##0.00_);[Red]\(&quot;$&quot;#,##0.00\)"/>
    <numFmt numFmtId="167" formatCode="&quot;$&quot;#,##0.00"/>
  </numFmts>
  <fonts count="45" x14ac:knownFonts="1">
    <font>
      <sz val="11"/>
      <color theme="1"/>
      <name val="Calibri"/>
      <family val="2"/>
      <scheme val="minor"/>
    </font>
    <font>
      <sz val="11"/>
      <color theme="1"/>
      <name val="Calibri"/>
      <family val="2"/>
      <scheme val="minor"/>
    </font>
    <font>
      <b/>
      <sz val="11"/>
      <color theme="1"/>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sz val="18"/>
      <color theme="3"/>
      <name val="Cambria"/>
      <family val="2"/>
      <scheme val="major"/>
    </font>
    <font>
      <sz val="10"/>
      <color theme="1"/>
      <name val="Arial"/>
      <family val="2"/>
    </font>
    <font>
      <b/>
      <sz val="12"/>
      <color indexed="8"/>
      <name val="Arial"/>
      <family val="2"/>
    </font>
    <font>
      <i/>
      <sz val="10"/>
      <color indexed="8"/>
      <name val="Arial"/>
      <family val="2"/>
    </font>
    <font>
      <sz val="10"/>
      <color indexed="8"/>
      <name val="Arial"/>
      <family val="2"/>
    </font>
    <font>
      <i/>
      <sz val="10"/>
      <color theme="1"/>
      <name val="Arial"/>
      <family val="2"/>
    </font>
    <font>
      <sz val="12"/>
      <color theme="1"/>
      <name val="Arial"/>
      <family val="2"/>
    </font>
    <font>
      <sz val="10"/>
      <color theme="0"/>
      <name val="Arial"/>
      <family val="2"/>
    </font>
    <font>
      <b/>
      <sz val="12"/>
      <color theme="0"/>
      <name val="Arial"/>
      <family val="2"/>
    </font>
    <font>
      <b/>
      <sz val="10"/>
      <color theme="0"/>
      <name val="Arial"/>
      <family val="2"/>
    </font>
    <font>
      <sz val="12"/>
      <color theme="0"/>
      <name val="Arial"/>
      <family val="2"/>
    </font>
    <font>
      <b/>
      <sz val="18"/>
      <color theme="3"/>
      <name val="Cambria"/>
      <family val="2"/>
      <scheme val="major"/>
    </font>
    <font>
      <b/>
      <sz val="10"/>
      <name val="Arial"/>
      <family val="2"/>
    </font>
    <font>
      <b/>
      <sz val="11"/>
      <color theme="0"/>
      <name val="Arial"/>
      <family val="2"/>
    </font>
    <font>
      <sz val="9"/>
      <color indexed="81"/>
      <name val="Tahoma"/>
      <family val="2"/>
    </font>
    <font>
      <b/>
      <sz val="14"/>
      <color theme="0"/>
      <name val="Arial"/>
      <family val="2"/>
    </font>
    <font>
      <sz val="12"/>
      <color indexed="8"/>
      <name val="Arial"/>
      <family val="2"/>
    </font>
    <font>
      <sz val="10"/>
      <name val="Arial"/>
      <family val="2"/>
    </font>
    <font>
      <b/>
      <sz val="12"/>
      <name val="Arial"/>
      <family val="2"/>
    </font>
    <font>
      <b/>
      <i/>
      <sz val="12"/>
      <color indexed="8"/>
      <name val="Arial"/>
      <family val="2"/>
    </font>
    <font>
      <b/>
      <sz val="10"/>
      <color theme="1" tint="0.499984740745262"/>
      <name val="Arial"/>
      <family val="2"/>
    </font>
    <font>
      <sz val="10"/>
      <color theme="1" tint="0.499984740745262"/>
      <name val="Arial"/>
      <family val="2"/>
    </font>
    <font>
      <b/>
      <sz val="10"/>
      <color indexed="8"/>
      <name val="Arial"/>
      <family val="2"/>
    </font>
    <font>
      <b/>
      <sz val="10"/>
      <color theme="1"/>
      <name val="Arial"/>
      <family val="2"/>
    </font>
    <font>
      <b/>
      <sz val="16"/>
      <color theme="0"/>
      <name val="Arial"/>
      <family val="2"/>
    </font>
    <font>
      <b/>
      <sz val="10"/>
      <color rgb="FFFFC000"/>
      <name val="Arial"/>
      <family val="2"/>
    </font>
    <font>
      <sz val="11"/>
      <name val="Calibri"/>
      <family val="2"/>
      <scheme val="minor"/>
    </font>
    <font>
      <sz val="8"/>
      <name val="Calibri"/>
      <family val="2"/>
      <scheme val="minor"/>
    </font>
  </fonts>
  <fills count="40">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3" tint="0.39997558519241921"/>
        <bgColor indexed="64"/>
      </patternFill>
    </fill>
    <fill>
      <patternFill patternType="solid">
        <fgColor theme="9" tint="0.79998168889431442"/>
        <bgColor indexed="64"/>
      </patternFill>
    </fill>
    <fill>
      <patternFill patternType="solid">
        <fgColor theme="3" tint="-0.249977111117893"/>
        <bgColor indexed="64"/>
      </patternFill>
    </fill>
    <fill>
      <patternFill patternType="solid">
        <fgColor rgb="FFCCFFCC"/>
        <bgColor indexed="64"/>
      </patternFill>
    </fill>
    <fill>
      <patternFill patternType="solid">
        <fgColor theme="8" tint="-0.249977111117893"/>
        <bgColor indexed="64"/>
      </patternFill>
    </fill>
    <fill>
      <patternFill patternType="solid">
        <fgColor theme="9" tint="0.39997558519241921"/>
        <bgColor indexed="64"/>
      </patternFill>
    </fill>
    <fill>
      <patternFill patternType="solid">
        <fgColor theme="9" tint="0.59999389629810485"/>
        <bgColor indexed="64"/>
      </patternFill>
    </fill>
  </fills>
  <borders count="16">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theme="0" tint="-0.24994659260841701"/>
      </top>
      <bottom style="thin">
        <color theme="0" tint="-0.24994659260841701"/>
      </bottom>
      <diagonal/>
    </border>
    <border>
      <left/>
      <right/>
      <top style="thin">
        <color theme="0" tint="-0.24994659260841701"/>
      </top>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style="thin">
        <color indexed="64"/>
      </left>
      <right/>
      <top/>
      <bottom/>
      <diagonal/>
    </border>
  </borders>
  <cellStyleXfs count="51">
    <xf numFmtId="0" fontId="0" fillId="0" borderId="0"/>
    <xf numFmtId="43" fontId="1" fillId="0" borderId="0" applyFon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2" fillId="0" borderId="9" applyNumberFormat="0" applyFill="0" applyAlignment="0" applyProtection="0"/>
    <xf numFmtId="0" fontId="16"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6" fillId="12" borderId="0" applyNumberFormat="0" applyBorder="0" applyAlignment="0" applyProtection="0"/>
    <xf numFmtId="0" fontId="16"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6" fillId="16" borderId="0" applyNumberFormat="0" applyBorder="0" applyAlignment="0" applyProtection="0"/>
    <xf numFmtId="0" fontId="16"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6" fillId="20" borderId="0" applyNumberFormat="0" applyBorder="0" applyAlignment="0" applyProtection="0"/>
    <xf numFmtId="0" fontId="16"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6" fillId="24" borderId="0" applyNumberFormat="0" applyBorder="0" applyAlignment="0" applyProtection="0"/>
    <xf numFmtId="0" fontId="16"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6" fillId="28" borderId="0" applyNumberFormat="0" applyBorder="0" applyAlignment="0" applyProtection="0"/>
    <xf numFmtId="0" fontId="16"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6" fillId="32" borderId="0" applyNumberFormat="0" applyBorder="0" applyAlignment="0" applyProtection="0"/>
    <xf numFmtId="0" fontId="17" fillId="0" borderId="0" applyNumberFormat="0" applyFill="0" applyBorder="0" applyAlignment="0" applyProtection="0"/>
    <xf numFmtId="0" fontId="18" fillId="0" borderId="0"/>
    <xf numFmtId="164" fontId="18" fillId="0" borderId="0" applyFont="0" applyFill="0" applyBorder="0" applyAlignment="0" applyProtection="0"/>
    <xf numFmtId="0" fontId="18" fillId="0" borderId="0"/>
    <xf numFmtId="0" fontId="1" fillId="0" borderId="0"/>
    <xf numFmtId="0" fontId="28" fillId="0" borderId="0" applyNumberForma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8" fillId="0" borderId="0" applyFont="0" applyFill="0" applyBorder="0" applyAlignment="0" applyProtection="0"/>
  </cellStyleXfs>
  <cellXfs count="121">
    <xf numFmtId="0" fontId="0" fillId="0" borderId="0" xfId="0"/>
    <xf numFmtId="0" fontId="0" fillId="0" borderId="0" xfId="0" applyAlignment="1">
      <alignment horizontal="right"/>
    </xf>
    <xf numFmtId="0" fontId="0" fillId="0" borderId="0" xfId="0" applyAlignment="1">
      <alignment vertical="center"/>
    </xf>
    <xf numFmtId="0" fontId="26" fillId="33" borderId="0" xfId="45" applyFont="1" applyFill="1" applyAlignment="1">
      <alignment vertical="center" wrapText="1"/>
    </xf>
    <xf numFmtId="0" fontId="19" fillId="0" borderId="0" xfId="45" applyFont="1" applyAlignment="1">
      <alignment vertical="center" readingOrder="1"/>
    </xf>
    <xf numFmtId="0" fontId="23" fillId="0" borderId="0" xfId="45" applyFont="1" applyAlignment="1">
      <alignment vertical="center"/>
    </xf>
    <xf numFmtId="0" fontId="22" fillId="0" borderId="0" xfId="45" applyFont="1" applyAlignment="1">
      <alignment vertical="center"/>
    </xf>
    <xf numFmtId="0" fontId="26" fillId="33" borderId="0" xfId="45" applyFont="1" applyFill="1" applyAlignment="1">
      <alignment vertical="center"/>
    </xf>
    <xf numFmtId="0" fontId="26" fillId="33" borderId="0" xfId="45" applyFont="1" applyFill="1" applyAlignment="1">
      <alignment horizontal="left" vertical="center" wrapText="1"/>
    </xf>
    <xf numFmtId="2" fontId="0" fillId="0" borderId="0" xfId="0" applyNumberFormat="1"/>
    <xf numFmtId="14" fontId="0" fillId="0" borderId="0" xfId="0" applyNumberFormat="1"/>
    <xf numFmtId="0" fontId="0" fillId="0" borderId="0" xfId="0" applyAlignment="1">
      <alignment horizontal="left" vertical="center" wrapText="1"/>
    </xf>
    <xf numFmtId="0" fontId="0" fillId="0" borderId="0" xfId="0" applyAlignment="1">
      <alignment horizontal="center"/>
    </xf>
    <xf numFmtId="0" fontId="0" fillId="0" borderId="0" xfId="0" applyAlignment="1">
      <alignment horizontal="center" vertical="center" wrapText="1"/>
    </xf>
    <xf numFmtId="0" fontId="0" fillId="34" borderId="0" xfId="0" applyFill="1"/>
    <xf numFmtId="0" fontId="0" fillId="0" borderId="0" xfId="0" applyAlignment="1">
      <alignment wrapText="1"/>
    </xf>
    <xf numFmtId="14" fontId="0" fillId="0" borderId="0" xfId="0" applyNumberFormat="1" applyAlignment="1">
      <alignment horizontal="left"/>
    </xf>
    <xf numFmtId="0" fontId="0" fillId="0" borderId="0" xfId="0" applyAlignment="1">
      <alignment vertical="top" wrapText="1"/>
    </xf>
    <xf numFmtId="0" fontId="25" fillId="35" borderId="0" xfId="0" applyFont="1" applyFill="1" applyAlignment="1">
      <alignment vertical="center" wrapText="1" readingOrder="1"/>
    </xf>
    <xf numFmtId="0" fontId="33" fillId="0" borderId="0" xfId="0" applyFont="1" applyAlignment="1">
      <alignment vertical="center" wrapText="1" readingOrder="1"/>
    </xf>
    <xf numFmtId="0" fontId="25" fillId="33" borderId="0" xfId="0" applyFont="1" applyFill="1" applyAlignment="1">
      <alignment vertical="center" wrapText="1" readingOrder="1"/>
    </xf>
    <xf numFmtId="164" fontId="25" fillId="33" borderId="0" xfId="44" applyFont="1" applyFill="1" applyBorder="1" applyAlignment="1" applyProtection="1">
      <alignment horizontal="center" vertical="center" wrapText="1" readingOrder="1"/>
    </xf>
    <xf numFmtId="164" fontId="25" fillId="0" borderId="0" xfId="44" applyFont="1" applyFill="1" applyBorder="1" applyAlignment="1" applyProtection="1">
      <alignment horizontal="center" vertical="center" wrapText="1" readingOrder="1"/>
    </xf>
    <xf numFmtId="0" fontId="25" fillId="37" borderId="0" xfId="0" applyFont="1" applyFill="1" applyAlignment="1">
      <alignment vertical="center" wrapText="1" readingOrder="1"/>
    </xf>
    <xf numFmtId="164" fontId="25" fillId="37" borderId="0" xfId="44" applyFont="1" applyFill="1" applyBorder="1" applyAlignment="1" applyProtection="1">
      <alignment horizontal="center" vertical="center" wrapText="1" readingOrder="1"/>
    </xf>
    <xf numFmtId="0" fontId="26" fillId="0" borderId="0" xfId="0" applyFont="1" applyAlignment="1">
      <alignment wrapText="1"/>
    </xf>
    <xf numFmtId="0" fontId="24" fillId="0" borderId="0" xfId="0" applyFont="1"/>
    <xf numFmtId="0" fontId="29" fillId="0" borderId="12" xfId="0" applyFont="1" applyBorder="1" applyAlignment="1">
      <alignment vertical="center" wrapText="1" readingOrder="1"/>
    </xf>
    <xf numFmtId="166" fontId="29" fillId="0" borderId="13" xfId="44" applyNumberFormat="1" applyFont="1" applyFill="1" applyBorder="1" applyAlignment="1" applyProtection="1">
      <alignment vertical="center" wrapText="1" readingOrder="1"/>
    </xf>
    <xf numFmtId="0" fontId="34" fillId="0" borderId="14" xfId="44" applyNumberFormat="1" applyFont="1" applyFill="1" applyBorder="1" applyAlignment="1" applyProtection="1">
      <alignment horizontal="center" vertical="center" wrapText="1" readingOrder="1"/>
    </xf>
    <xf numFmtId="0" fontId="35" fillId="0" borderId="0" xfId="0" applyFont="1" applyAlignment="1">
      <alignment vertical="center" wrapText="1" readingOrder="1"/>
    </xf>
    <xf numFmtId="1" fontId="29" fillId="0" borderId="14" xfId="0" applyNumberFormat="1" applyFont="1" applyBorder="1" applyAlignment="1">
      <alignment horizontal="center" vertical="center" wrapText="1"/>
    </xf>
    <xf numFmtId="0" fontId="36" fillId="0" borderId="0" xfId="0" applyFont="1" applyAlignment="1">
      <alignment wrapText="1"/>
    </xf>
    <xf numFmtId="0" fontId="29" fillId="0" borderId="0" xfId="0" applyFont="1" applyAlignment="1">
      <alignment vertical="center" wrapText="1" readingOrder="1"/>
    </xf>
    <xf numFmtId="166" fontId="29" fillId="0" borderId="0" xfId="44" applyNumberFormat="1" applyFont="1" applyFill="1" applyBorder="1" applyAlignment="1" applyProtection="1">
      <alignment vertical="center" wrapText="1" readingOrder="1"/>
    </xf>
    <xf numFmtId="0" fontId="34" fillId="0" borderId="0" xfId="44" applyNumberFormat="1" applyFont="1" applyFill="1" applyBorder="1" applyAlignment="1" applyProtection="1">
      <alignment horizontal="center" vertical="center" wrapText="1" readingOrder="1"/>
    </xf>
    <xf numFmtId="0" fontId="34" fillId="0" borderId="0" xfId="0" applyFont="1" applyAlignment="1">
      <alignment vertical="center"/>
    </xf>
    <xf numFmtId="1" fontId="35" fillId="0" borderId="0" xfId="0" applyNumberFormat="1" applyFont="1" applyAlignment="1">
      <alignment horizontal="center" vertical="center" wrapText="1"/>
    </xf>
    <xf numFmtId="0" fontId="37" fillId="0" borderId="12" xfId="0" applyFont="1" applyBorder="1" applyAlignment="1">
      <alignment horizontal="left" vertical="center" wrapText="1" indent="2" readingOrder="1"/>
    </xf>
    <xf numFmtId="166" fontId="37" fillId="0" borderId="13" xfId="44" applyNumberFormat="1" applyFont="1" applyFill="1" applyBorder="1" applyAlignment="1" applyProtection="1">
      <alignment vertical="center" wrapText="1" readingOrder="1"/>
    </xf>
    <xf numFmtId="0" fontId="38" fillId="0" borderId="14" xfId="44" applyNumberFormat="1" applyFont="1" applyFill="1" applyBorder="1" applyAlignment="1" applyProtection="1">
      <alignment horizontal="center" vertical="center" wrapText="1" readingOrder="1"/>
    </xf>
    <xf numFmtId="164" fontId="35" fillId="0" borderId="0" xfId="44" applyFont="1" applyFill="1" applyBorder="1" applyAlignment="1" applyProtection="1">
      <alignment vertical="center" wrapText="1" readingOrder="1"/>
    </xf>
    <xf numFmtId="0" fontId="34" fillId="0" borderId="0" xfId="0" applyFont="1" applyAlignment="1">
      <alignment vertical="center" wrapText="1"/>
    </xf>
    <xf numFmtId="0" fontId="39" fillId="0" borderId="0" xfId="0" applyFont="1" applyAlignment="1">
      <alignment wrapText="1"/>
    </xf>
    <xf numFmtId="0" fontId="25" fillId="0" borderId="0" xfId="0" applyFont="1" applyAlignment="1">
      <alignment vertical="center" wrapText="1" readingOrder="1"/>
    </xf>
    <xf numFmtId="0" fontId="0" fillId="0" borderId="0" xfId="0" applyAlignment="1">
      <alignment vertical="center" wrapText="1"/>
    </xf>
    <xf numFmtId="0" fontId="40" fillId="0" borderId="0" xfId="0" applyFont="1" applyAlignment="1">
      <alignment wrapText="1"/>
    </xf>
    <xf numFmtId="0" fontId="40" fillId="38" borderId="0" xfId="0" applyFont="1" applyFill="1"/>
    <xf numFmtId="0" fontId="40" fillId="38" borderId="0" xfId="0" applyFont="1" applyFill="1" applyAlignment="1">
      <alignment wrapText="1"/>
    </xf>
    <xf numFmtId="0" fontId="0" fillId="34" borderId="0" xfId="0" applyFill="1" applyAlignment="1">
      <alignment wrapText="1"/>
    </xf>
    <xf numFmtId="0" fontId="0" fillId="39" borderId="0" xfId="0" applyFill="1"/>
    <xf numFmtId="0" fontId="0" fillId="39" borderId="0" xfId="0" applyFill="1" applyAlignment="1">
      <alignment wrapText="1"/>
    </xf>
    <xf numFmtId="0" fontId="21" fillId="39" borderId="0" xfId="0" applyFont="1" applyFill="1" applyAlignment="1">
      <alignment wrapText="1"/>
    </xf>
    <xf numFmtId="0" fontId="0" fillId="34" borderId="0" xfId="0" applyFill="1" applyAlignment="1">
      <alignment horizontal="left" vertical="top"/>
    </xf>
    <xf numFmtId="0" fontId="0" fillId="39" borderId="0" xfId="0" applyFill="1" applyAlignment="1">
      <alignment horizontal="left" vertical="top" wrapText="1"/>
    </xf>
    <xf numFmtId="0" fontId="0" fillId="34" borderId="0" xfId="0" applyFill="1" applyAlignment="1">
      <alignment horizontal="left" vertical="top" wrapText="1"/>
    </xf>
    <xf numFmtId="0" fontId="40" fillId="34" borderId="0" xfId="0" applyFont="1" applyFill="1" applyAlignment="1">
      <alignment wrapText="1"/>
    </xf>
    <xf numFmtId="0" fontId="40" fillId="39" borderId="0" xfId="0" applyFont="1" applyFill="1"/>
    <xf numFmtId="0" fontId="40" fillId="39" borderId="0" xfId="0" applyFont="1" applyFill="1" applyAlignment="1">
      <alignment wrapText="1"/>
    </xf>
    <xf numFmtId="2" fontId="0" fillId="39" borderId="0" xfId="0" applyNumberFormat="1" applyFill="1" applyAlignment="1">
      <alignment vertical="top"/>
    </xf>
    <xf numFmtId="0" fontId="40" fillId="34" borderId="0" xfId="0" applyFont="1" applyFill="1" applyAlignment="1">
      <alignment horizontal="center" vertical="top"/>
    </xf>
    <xf numFmtId="1" fontId="0" fillId="34" borderId="0" xfId="0" applyNumberFormat="1" applyFill="1" applyAlignment="1">
      <alignment horizontal="center"/>
    </xf>
    <xf numFmtId="0" fontId="0" fillId="34" borderId="0" xfId="0" applyFill="1" applyAlignment="1">
      <alignment horizontal="center"/>
    </xf>
    <xf numFmtId="1" fontId="40" fillId="34" borderId="0" xfId="0" applyNumberFormat="1" applyFont="1" applyFill="1" applyAlignment="1">
      <alignment horizontal="center"/>
    </xf>
    <xf numFmtId="0" fontId="40" fillId="39" borderId="0" xfId="0" applyFont="1" applyFill="1" applyAlignment="1">
      <alignment horizontal="center" wrapText="1"/>
    </xf>
    <xf numFmtId="1" fontId="0" fillId="39" borderId="0" xfId="0" applyNumberFormat="1" applyFill="1" applyAlignment="1">
      <alignment horizontal="center"/>
    </xf>
    <xf numFmtId="0" fontId="0" fillId="39" borderId="0" xfId="0" applyFill="1" applyAlignment="1">
      <alignment horizontal="center"/>
    </xf>
    <xf numFmtId="0" fontId="40" fillId="34" borderId="0" xfId="0" applyFont="1" applyFill="1" applyAlignment="1">
      <alignment horizontal="center" wrapText="1"/>
    </xf>
    <xf numFmtId="0" fontId="26" fillId="33" borderId="0" xfId="0" applyFont="1" applyFill="1" applyAlignment="1">
      <alignment vertical="center" wrapText="1"/>
    </xf>
    <xf numFmtId="0" fontId="26" fillId="33" borderId="0" xfId="0" applyFont="1" applyFill="1" applyAlignment="1">
      <alignment vertical="center"/>
    </xf>
    <xf numFmtId="166" fontId="26" fillId="33" borderId="0" xfId="0" applyNumberFormat="1" applyFont="1" applyFill="1" applyAlignment="1">
      <alignment vertical="center"/>
    </xf>
    <xf numFmtId="0" fontId="42" fillId="33" borderId="0" xfId="0" applyFont="1" applyFill="1" applyAlignment="1">
      <alignment horizontal="center" vertical="center" wrapText="1"/>
    </xf>
    <xf numFmtId="0" fontId="30" fillId="33" borderId="0" xfId="0" applyFont="1" applyFill="1" applyAlignment="1">
      <alignment vertical="center" readingOrder="1"/>
    </xf>
    <xf numFmtId="166" fontId="30" fillId="33" borderId="0" xfId="0" applyNumberFormat="1" applyFont="1" applyFill="1" applyAlignment="1">
      <alignment vertical="center" wrapText="1" readingOrder="1"/>
    </xf>
    <xf numFmtId="0" fontId="42" fillId="33" borderId="0" xfId="0" applyFont="1" applyFill="1" applyAlignment="1">
      <alignment horizontal="center" vertical="center" readingOrder="1"/>
    </xf>
    <xf numFmtId="0" fontId="26" fillId="33" borderId="0" xfId="0" applyFont="1" applyFill="1" applyAlignment="1">
      <alignment horizontal="left" vertical="center" wrapText="1"/>
    </xf>
    <xf numFmtId="14" fontId="2" fillId="0" borderId="0" xfId="0" applyNumberFormat="1" applyFont="1" applyAlignment="1">
      <alignment horizontal="left" vertical="center" wrapText="1"/>
    </xf>
    <xf numFmtId="0" fontId="43" fillId="0" borderId="0" xfId="0" applyFont="1"/>
    <xf numFmtId="165" fontId="23" fillId="0" borderId="10" xfId="0" applyNumberFormat="1" applyFont="1" applyBorder="1" applyAlignment="1">
      <alignment horizontal="left" vertical="center" wrapText="1" readingOrder="1"/>
    </xf>
    <xf numFmtId="14" fontId="43" fillId="0" borderId="0" xfId="0" applyNumberFormat="1" applyFont="1" applyAlignment="1">
      <alignment horizontal="left"/>
    </xf>
    <xf numFmtId="43" fontId="43" fillId="0" borderId="0" xfId="1" applyFont="1"/>
    <xf numFmtId="14" fontId="43" fillId="0" borderId="0" xfId="0" applyNumberFormat="1" applyFont="1"/>
    <xf numFmtId="44" fontId="43" fillId="0" borderId="0" xfId="48" applyFont="1" applyFill="1" applyBorder="1"/>
    <xf numFmtId="14" fontId="43" fillId="0" borderId="0" xfId="0" applyNumberFormat="1" applyFont="1" applyAlignment="1">
      <alignment horizontal="right"/>
    </xf>
    <xf numFmtId="0" fontId="0" fillId="0" borderId="0" xfId="0" applyAlignment="1">
      <alignment vertical="top"/>
    </xf>
    <xf numFmtId="14" fontId="0" fillId="0" borderId="0" xfId="0" applyNumberFormat="1" applyAlignment="1">
      <alignment horizontal="right"/>
    </xf>
    <xf numFmtId="0" fontId="14" fillId="0" borderId="0" xfId="0" applyFont="1"/>
    <xf numFmtId="167" fontId="0" fillId="0" borderId="0" xfId="0" applyNumberFormat="1"/>
    <xf numFmtId="43" fontId="0" fillId="0" borderId="0" xfId="0" applyNumberFormat="1"/>
    <xf numFmtId="14" fontId="0" fillId="0" borderId="0" xfId="0" applyNumberFormat="1" applyAlignment="1">
      <alignment horizontal="left" vertical="top"/>
    </xf>
    <xf numFmtId="0" fontId="0" fillId="0" borderId="0" xfId="0" applyAlignment="1">
      <alignment horizontal="left" vertical="top" wrapText="1"/>
    </xf>
    <xf numFmtId="0" fontId="0" fillId="0" borderId="0" xfId="0" applyAlignment="1">
      <alignment horizontal="left" vertical="top"/>
    </xf>
    <xf numFmtId="6" fontId="0" fillId="0" borderId="0" xfId="0" applyNumberFormat="1" applyAlignment="1">
      <alignment horizontal="right" vertical="top" wrapText="1"/>
    </xf>
    <xf numFmtId="6" fontId="0" fillId="0" borderId="0" xfId="0" applyNumberFormat="1" applyAlignment="1">
      <alignment horizontal="right" vertical="top"/>
    </xf>
    <xf numFmtId="14" fontId="0" fillId="0" borderId="0" xfId="0" applyNumberFormat="1" applyAlignment="1">
      <alignment horizontal="left" vertical="top" wrapText="1"/>
    </xf>
    <xf numFmtId="6" fontId="43" fillId="0" borderId="0" xfId="0" applyNumberFormat="1" applyFont="1" applyAlignment="1">
      <alignment horizontal="right" vertical="top"/>
    </xf>
    <xf numFmtId="0" fontId="43" fillId="0" borderId="0" xfId="0" applyFont="1" applyAlignment="1">
      <alignment vertical="top"/>
    </xf>
    <xf numFmtId="44" fontId="43" fillId="0" borderId="0" xfId="48" applyFont="1" applyFill="1" applyBorder="1" applyAlignment="1">
      <alignment vertical="top"/>
    </xf>
    <xf numFmtId="14" fontId="43" fillId="0" borderId="0" xfId="0" applyNumberFormat="1" applyFont="1" applyAlignment="1">
      <alignment vertical="top"/>
    </xf>
    <xf numFmtId="44" fontId="0" fillId="0" borderId="0" xfId="0" applyNumberFormat="1"/>
    <xf numFmtId="44" fontId="0" fillId="0" borderId="0" xfId="48" applyFont="1" applyFill="1"/>
    <xf numFmtId="17" fontId="0" fillId="0" borderId="0" xfId="0" applyNumberFormat="1"/>
    <xf numFmtId="0" fontId="43" fillId="0" borderId="0" xfId="0" applyFont="1" applyAlignment="1">
      <alignment horizontal="right"/>
    </xf>
    <xf numFmtId="44" fontId="43" fillId="0" borderId="0" xfId="48" applyFont="1"/>
    <xf numFmtId="0" fontId="23" fillId="0" borderId="11" xfId="0" applyFont="1" applyBorder="1" applyAlignment="1">
      <alignment horizontal="left" vertical="center"/>
    </xf>
    <xf numFmtId="0" fontId="34" fillId="0" borderId="0" xfId="0" applyFont="1" applyAlignment="1">
      <alignment horizontal="center" vertical="center" wrapText="1" readingOrder="1"/>
    </xf>
    <xf numFmtId="0" fontId="32" fillId="35" borderId="0" xfId="0" applyFont="1" applyFill="1" applyAlignment="1">
      <alignment horizontal="center" vertical="center"/>
    </xf>
    <xf numFmtId="165" fontId="23" fillId="0" borderId="10" xfId="0" applyNumberFormat="1" applyFont="1" applyBorder="1" applyAlignment="1">
      <alignment horizontal="left" vertical="center" wrapText="1" readingOrder="1"/>
    </xf>
    <xf numFmtId="0" fontId="41" fillId="35" borderId="0" xfId="0" applyFont="1" applyFill="1" applyAlignment="1">
      <alignment horizontal="center" vertical="center"/>
    </xf>
    <xf numFmtId="0" fontId="42" fillId="33" borderId="0" xfId="0" applyFont="1" applyFill="1" applyAlignment="1">
      <alignment horizontal="center" vertical="center" wrapText="1"/>
    </xf>
    <xf numFmtId="0" fontId="19" fillId="0" borderId="15" xfId="0" applyFont="1" applyBorder="1" applyAlignment="1">
      <alignment horizontal="center" vertical="center" wrapText="1" readingOrder="1"/>
    </xf>
    <xf numFmtId="0" fontId="19" fillId="0" borderId="0" xfId="0" applyFont="1" applyAlignment="1">
      <alignment horizontal="center" vertical="center" wrapText="1" readingOrder="1"/>
    </xf>
    <xf numFmtId="0" fontId="20" fillId="0" borderId="15" xfId="0" applyFont="1" applyBorder="1" applyAlignment="1">
      <alignment horizontal="center" vertical="center" wrapText="1" readingOrder="1"/>
    </xf>
    <xf numFmtId="0" fontId="20" fillId="0" borderId="0" xfId="0" applyFont="1" applyAlignment="1">
      <alignment horizontal="center" vertical="center" wrapText="1" readingOrder="1"/>
    </xf>
    <xf numFmtId="0" fontId="25" fillId="33" borderId="0" xfId="0" applyFont="1" applyFill="1" applyAlignment="1">
      <alignment horizontal="center" vertical="center" wrapText="1" readingOrder="1"/>
    </xf>
    <xf numFmtId="0" fontId="26" fillId="33" borderId="0" xfId="0" applyFont="1" applyFill="1" applyAlignment="1">
      <alignment horizontal="center" vertical="center" wrapText="1" readingOrder="1"/>
    </xf>
    <xf numFmtId="0" fontId="20" fillId="0" borderId="0" xfId="45" applyFont="1" applyAlignment="1">
      <alignment horizontal="center" vertical="center" wrapText="1"/>
    </xf>
    <xf numFmtId="0" fontId="21" fillId="0" borderId="0" xfId="45" applyFont="1" applyAlignment="1">
      <alignment horizontal="center" vertical="center" wrapText="1"/>
    </xf>
    <xf numFmtId="0" fontId="19" fillId="0" borderId="0" xfId="45" applyFont="1" applyAlignment="1">
      <alignment horizontal="center" vertical="center" wrapText="1"/>
    </xf>
    <xf numFmtId="0" fontId="23" fillId="0" borderId="0" xfId="45" applyFont="1" applyAlignment="1">
      <alignment horizontal="center" vertical="center" wrapText="1"/>
    </xf>
    <xf numFmtId="0" fontId="33" fillId="36" borderId="10" xfId="0" applyFont="1" applyFill="1" applyBorder="1" applyAlignment="1" applyProtection="1">
      <alignment horizontal="left" vertical="center" wrapText="1" readingOrder="1"/>
      <protection locked="0"/>
    </xf>
  </cellXfs>
  <cellStyles count="51">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Comma" xfId="1" builtinId="3"/>
    <cellStyle name="Comma 2" xfId="49" xr:uid="{B016440F-04F8-434E-85E7-453B60DB43A5}"/>
    <cellStyle name="Currency" xfId="48" builtinId="4"/>
    <cellStyle name="Currency 2" xfId="44" xr:uid="{00000000-0005-0000-0000-00001D000000}"/>
    <cellStyle name="Currency 2 2" xfId="50" xr:uid="{37B6A710-F2A5-4B14-8049-CFDCD02FB652}"/>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rmal 2" xfId="45" xr:uid="{00000000-0005-0000-0000-000028000000}"/>
    <cellStyle name="Normal 3" xfId="46" xr:uid="{00000000-0005-0000-0000-000029000000}"/>
    <cellStyle name="Normal 4" xfId="43" xr:uid="{00000000-0005-0000-0000-00002A000000}"/>
    <cellStyle name="Note" xfId="15" builtinId="10" customBuiltin="1"/>
    <cellStyle name="Output" xfId="10" builtinId="21" customBuiltin="1"/>
    <cellStyle name="Title" xfId="47" builtinId="15" customBuiltin="1"/>
    <cellStyle name="Title 2" xfId="42" xr:uid="{00000000-0005-0000-0000-00002E000000}"/>
    <cellStyle name="Total" xfId="17" builtinId="25" customBuiltin="1"/>
    <cellStyle name="Warning Text" xfId="14" builtinId="11" customBuiltin="1"/>
  </cellStyles>
  <dxfs count="0"/>
  <tableStyles count="0" defaultTableStyle="TableStyleMedium2" defaultPivotStyle="PivotStyleLight16"/>
  <colors>
    <mruColors>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customXml" Target="../customXml/item4.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eqcnz.sharepoint.com/SECTION%202%20-%20Finance/2.01%20Accounting%20Services/CE%20Expenses/2016-2017/CE%20Expenses%20July%202016%20to%20June%202017.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wjackson001/AppData/Local/Microsoft/Windows/INetCache/Content.Outlook/TMTZDRYX/Spreadsheet%20of%20Gift%20Register%20-%20enter%20details%20here%202.xlsx" TargetMode="External"/><Relationship Id="rId1" Type="http://schemas.openxmlformats.org/officeDocument/2006/relationships/externalLinkPath" Target="/Users/wjackson001/AppData/Local/Microsoft/Windows/INetCache/Content.Outlook/TMTZDRYX/Spreadsheet%20of%20Gift%20Register%20-%20enter%20details%20here%2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 Extraction Notes"/>
      <sheetName val="Jul16 RAW"/>
      <sheetName val="July 2016"/>
      <sheetName val="Aug16 RAW"/>
      <sheetName val="August 2016"/>
      <sheetName val="Sep16 RAW"/>
      <sheetName val="September 2016"/>
      <sheetName val="Oct16 RAW"/>
      <sheetName val="October 2016"/>
      <sheetName val="Nov16 RAW"/>
      <sheetName val="November 2016"/>
      <sheetName val="Dec17 RAW"/>
      <sheetName val="December 2016"/>
      <sheetName val="Jan17 RAW"/>
      <sheetName val="January 2017"/>
      <sheetName val="Feb17 RAW"/>
      <sheetName val="February 2017"/>
      <sheetName val="Mar17 RAW"/>
      <sheetName val="March 2017"/>
      <sheetName val="Apr17 RAW"/>
      <sheetName val="April 2017"/>
      <sheetName val="May17 RAW"/>
      <sheetName val="May 2017"/>
      <sheetName val="Jun17 RAW"/>
      <sheetName val="June 2017"/>
      <sheetName val="QUERIES"/>
      <sheetName val="LIS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LISTS"/>
      <sheetName val="EQC Staff Gift Register"/>
      <sheetName val="Jul 2017-Jun 2019"/>
      <sheetName val="Archive- Historic Register"/>
    </sheetNames>
    <sheetDataSet>
      <sheetData sheetId="0"/>
      <sheetData sheetId="1"/>
      <sheetData sheetId="2"/>
      <sheetData sheetId="3"/>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3932F9-9D71-43F6-A436-941DB11E46BB}">
  <sheetPr>
    <tabColor rgb="FF92D050"/>
  </sheetPr>
  <dimension ref="A1:K61"/>
  <sheetViews>
    <sheetView tabSelected="1" zoomScale="90" zoomScaleNormal="90" workbookViewId="0">
      <selection activeCell="G5" sqref="G5"/>
    </sheetView>
  </sheetViews>
  <sheetFormatPr defaultColWidth="0" defaultRowHeight="14.4" zeroHeight="1" x14ac:dyDescent="0.3"/>
  <cols>
    <col min="1" max="1" width="35.6640625" customWidth="1"/>
    <col min="2" max="2" width="21.5546875" customWidth="1"/>
    <col min="3" max="3" width="33.5546875" customWidth="1"/>
    <col min="4" max="4" width="4.44140625" customWidth="1"/>
    <col min="5" max="5" width="29" customWidth="1"/>
    <col min="6" max="6" width="19" customWidth="1"/>
    <col min="7" max="7" width="42" customWidth="1"/>
    <col min="8" max="16384" width="9.33203125" hidden="1"/>
  </cols>
  <sheetData>
    <row r="1" spans="1:11" ht="26.25" customHeight="1" x14ac:dyDescent="0.3">
      <c r="A1" s="106" t="s">
        <v>0</v>
      </c>
      <c r="B1" s="106"/>
      <c r="C1" s="106"/>
      <c r="D1" s="106"/>
      <c r="E1" s="106"/>
      <c r="F1" s="106"/>
      <c r="G1" s="15"/>
      <c r="H1" s="15"/>
      <c r="I1" s="15"/>
      <c r="J1" s="15"/>
      <c r="K1" s="15"/>
    </row>
    <row r="2" spans="1:11" ht="21" customHeight="1" x14ac:dyDescent="0.3">
      <c r="A2" s="18" t="s">
        <v>1</v>
      </c>
      <c r="B2" s="104" t="s">
        <v>2</v>
      </c>
      <c r="C2" s="104"/>
      <c r="D2" s="104"/>
      <c r="E2" s="104"/>
      <c r="F2" s="104"/>
      <c r="G2" s="15"/>
      <c r="H2" s="15"/>
      <c r="I2" s="15"/>
      <c r="J2" s="15"/>
      <c r="K2" s="15"/>
    </row>
    <row r="3" spans="1:11" ht="15.6" x14ac:dyDescent="0.3">
      <c r="A3" s="18" t="s">
        <v>3</v>
      </c>
      <c r="B3" s="104" t="s">
        <v>4</v>
      </c>
      <c r="C3" s="104"/>
      <c r="D3" s="104"/>
      <c r="E3" s="104"/>
      <c r="F3" s="104"/>
      <c r="G3" s="15"/>
      <c r="H3" s="15"/>
      <c r="I3" s="15"/>
      <c r="J3" s="15"/>
      <c r="K3" s="15"/>
    </row>
    <row r="4" spans="1:11" ht="21" customHeight="1" x14ac:dyDescent="0.3">
      <c r="A4" s="18" t="s">
        <v>5</v>
      </c>
      <c r="B4" s="107">
        <v>45839</v>
      </c>
      <c r="C4" s="107"/>
      <c r="D4" s="107"/>
      <c r="E4" s="107"/>
      <c r="F4" s="78"/>
      <c r="G4" s="15"/>
      <c r="H4" s="15"/>
      <c r="I4" s="15"/>
      <c r="J4" s="15"/>
      <c r="K4" s="15"/>
    </row>
    <row r="5" spans="1:11" ht="21" customHeight="1" x14ac:dyDescent="0.3">
      <c r="A5" s="18" t="s">
        <v>6</v>
      </c>
      <c r="B5" s="107">
        <v>46203</v>
      </c>
      <c r="C5" s="107"/>
      <c r="D5" s="107"/>
      <c r="E5" s="107"/>
      <c r="F5" s="78"/>
      <c r="G5" s="15"/>
      <c r="H5" s="15"/>
      <c r="I5" s="15"/>
      <c r="J5" s="15"/>
      <c r="K5" s="15"/>
    </row>
    <row r="6" spans="1:11" ht="21" customHeight="1" x14ac:dyDescent="0.3">
      <c r="A6" s="18" t="s">
        <v>7</v>
      </c>
      <c r="B6" s="104" t="s">
        <v>8</v>
      </c>
      <c r="C6" s="104"/>
      <c r="D6" s="104"/>
      <c r="E6" s="104"/>
      <c r="F6" s="104"/>
      <c r="G6" s="19"/>
      <c r="H6" s="15"/>
      <c r="I6" s="15"/>
      <c r="J6" s="15"/>
      <c r="K6" s="15"/>
    </row>
    <row r="7" spans="1:11" ht="31.5" customHeight="1" x14ac:dyDescent="0.3">
      <c r="A7" s="18" t="s">
        <v>9</v>
      </c>
      <c r="B7" s="104" t="s">
        <v>44</v>
      </c>
      <c r="C7" s="104"/>
      <c r="D7" s="104"/>
      <c r="E7" s="104"/>
      <c r="F7" s="104"/>
      <c r="G7" s="19"/>
      <c r="H7" s="15"/>
      <c r="I7" s="15"/>
      <c r="J7" s="15"/>
      <c r="K7" s="15"/>
    </row>
    <row r="8" spans="1:11" ht="25.5" customHeight="1" x14ac:dyDescent="0.3">
      <c r="A8" s="18" t="s">
        <v>11</v>
      </c>
      <c r="B8" s="104" t="s">
        <v>12</v>
      </c>
      <c r="C8" s="104"/>
      <c r="D8" s="104"/>
      <c r="E8" s="104"/>
      <c r="F8" s="104"/>
      <c r="G8" s="19"/>
      <c r="H8" s="15"/>
      <c r="I8" s="15"/>
      <c r="J8" s="15"/>
      <c r="K8" s="15"/>
    </row>
    <row r="9" spans="1:11" ht="15" x14ac:dyDescent="0.3">
      <c r="A9" s="105"/>
      <c r="B9" s="105"/>
      <c r="C9" s="105"/>
      <c r="D9" s="105"/>
      <c r="E9" s="105"/>
      <c r="F9" s="105"/>
      <c r="G9" s="19"/>
      <c r="H9" s="15"/>
      <c r="I9" s="15"/>
      <c r="J9" s="15"/>
      <c r="K9" s="15"/>
    </row>
    <row r="10" spans="1:11" s="26" customFormat="1" ht="36" customHeight="1" x14ac:dyDescent="0.25">
      <c r="A10" s="20" t="s">
        <v>13</v>
      </c>
      <c r="B10" s="21" t="s">
        <v>14</v>
      </c>
      <c r="C10" s="21" t="s">
        <v>15</v>
      </c>
      <c r="D10" s="22"/>
      <c r="E10" s="23" t="s">
        <v>16</v>
      </c>
      <c r="F10" s="24" t="s">
        <v>17</v>
      </c>
      <c r="G10" s="25"/>
      <c r="H10" s="25"/>
      <c r="I10" s="25"/>
      <c r="J10" s="25"/>
      <c r="K10" s="25"/>
    </row>
    <row r="11" spans="1:11" ht="27.75" customHeight="1" x14ac:dyDescent="0.3">
      <c r="A11" s="27" t="s">
        <v>18</v>
      </c>
      <c r="B11" s="28">
        <f>Travel!B35+Travel!B153</f>
        <v>75092.38</v>
      </c>
      <c r="C11" s="29" t="s">
        <v>19</v>
      </c>
      <c r="D11" s="30"/>
      <c r="E11" s="27" t="s">
        <v>20</v>
      </c>
      <c r="F11" s="31">
        <v>5</v>
      </c>
      <c r="G11" s="32"/>
      <c r="H11" s="32"/>
      <c r="I11" s="32"/>
      <c r="J11" s="32"/>
      <c r="K11" s="32"/>
    </row>
    <row r="12" spans="1:11" ht="27.75" customHeight="1" x14ac:dyDescent="0.3">
      <c r="A12" s="27" t="s">
        <v>21</v>
      </c>
      <c r="B12" s="28">
        <f>Hospitality!B16</f>
        <v>15</v>
      </c>
      <c r="C12" s="29" t="s">
        <v>19</v>
      </c>
      <c r="D12" s="30"/>
      <c r="E12" s="27" t="s">
        <v>22</v>
      </c>
      <c r="F12" s="31">
        <v>4</v>
      </c>
      <c r="G12" s="32"/>
      <c r="H12" s="32"/>
      <c r="I12" s="32"/>
      <c r="J12" s="32"/>
      <c r="K12" s="32"/>
    </row>
    <row r="13" spans="1:11" ht="27.75" customHeight="1" x14ac:dyDescent="0.3">
      <c r="A13" s="27" t="s">
        <v>23</v>
      </c>
      <c r="B13" s="28">
        <f>'All Other Expenses'!B23</f>
        <v>16333.880000000001</v>
      </c>
      <c r="C13" s="29" t="s">
        <v>19</v>
      </c>
      <c r="D13" s="30"/>
      <c r="E13" s="27" t="s">
        <v>24</v>
      </c>
      <c r="F13" s="31">
        <v>1</v>
      </c>
      <c r="G13" s="15"/>
      <c r="H13" s="15"/>
      <c r="I13" s="15"/>
      <c r="J13" s="15"/>
      <c r="K13" s="15"/>
    </row>
    <row r="14" spans="1:11" ht="12.75" customHeight="1" x14ac:dyDescent="0.3">
      <c r="A14" s="33"/>
      <c r="B14" s="34"/>
      <c r="C14" s="35"/>
      <c r="D14" s="36"/>
      <c r="E14" s="30"/>
      <c r="F14" s="37"/>
      <c r="G14" s="15"/>
      <c r="H14" s="15"/>
      <c r="I14" s="15"/>
      <c r="J14" s="15"/>
      <c r="K14" s="15"/>
    </row>
    <row r="15" spans="1:11" ht="27.75" customHeight="1" x14ac:dyDescent="0.3">
      <c r="A15" s="38" t="s">
        <v>25</v>
      </c>
      <c r="B15" s="39">
        <f>Travel!B35</f>
        <v>59318.250000000007</v>
      </c>
      <c r="C15" s="40" t="s">
        <v>19</v>
      </c>
      <c r="D15" s="30"/>
      <c r="E15" s="30"/>
      <c r="F15" s="37"/>
      <c r="G15" s="15"/>
      <c r="H15" s="15"/>
      <c r="I15" s="15"/>
      <c r="J15" s="15"/>
      <c r="K15" s="15"/>
    </row>
    <row r="16" spans="1:11" ht="27.75" customHeight="1" x14ac:dyDescent="0.3">
      <c r="A16" s="38" t="s">
        <v>26</v>
      </c>
      <c r="B16" s="39">
        <f>Travel!B153</f>
        <v>15774.129999999996</v>
      </c>
      <c r="C16" s="40" t="s">
        <v>19</v>
      </c>
      <c r="D16" s="41"/>
      <c r="E16" s="30"/>
      <c r="F16" s="42"/>
      <c r="G16" s="15"/>
      <c r="H16" s="15"/>
      <c r="I16" s="15"/>
      <c r="J16" s="15"/>
      <c r="K16" s="15"/>
    </row>
    <row r="17" spans="1:11" ht="27.75" customHeight="1" x14ac:dyDescent="0.3">
      <c r="A17" s="38" t="s">
        <v>27</v>
      </c>
      <c r="B17" s="39">
        <v>0</v>
      </c>
      <c r="C17" s="40" t="s">
        <v>19</v>
      </c>
      <c r="D17" s="30"/>
      <c r="E17" s="30"/>
      <c r="F17" s="42"/>
      <c r="G17" s="15"/>
      <c r="H17" s="15"/>
      <c r="I17" s="15"/>
      <c r="J17" s="15"/>
      <c r="K17" s="15"/>
    </row>
    <row r="18" spans="1:11" ht="27.75" customHeight="1" x14ac:dyDescent="0.3">
      <c r="A18" s="15"/>
      <c r="B18" s="43"/>
      <c r="C18" s="15"/>
      <c r="D18" s="44"/>
      <c r="E18" s="44"/>
      <c r="F18" s="45"/>
      <c r="G18" s="15"/>
      <c r="H18" s="15"/>
      <c r="I18" s="15"/>
      <c r="J18" s="15"/>
      <c r="K18" s="15"/>
    </row>
    <row r="19" spans="1:11" x14ac:dyDescent="0.3">
      <c r="A19" s="46" t="s">
        <v>28</v>
      </c>
      <c r="B19" s="43"/>
      <c r="C19" s="15"/>
      <c r="D19" s="15"/>
      <c r="E19" s="15"/>
      <c r="F19" s="15"/>
      <c r="G19" s="15"/>
      <c r="H19" s="15"/>
      <c r="I19" s="15"/>
      <c r="J19" s="15"/>
      <c r="K19" s="15"/>
    </row>
    <row r="20" spans="1:11" x14ac:dyDescent="0.3">
      <c r="A20" s="2" t="s">
        <v>29</v>
      </c>
      <c r="D20" s="15"/>
      <c r="E20" s="15"/>
      <c r="F20" s="15"/>
      <c r="G20" s="15"/>
      <c r="H20" s="15"/>
      <c r="I20" s="15"/>
      <c r="J20" s="15"/>
      <c r="K20" s="15"/>
    </row>
    <row r="21" spans="1:11" ht="12.75" customHeight="1" x14ac:dyDescent="0.3">
      <c r="A21" s="2" t="s">
        <v>30</v>
      </c>
      <c r="D21" s="15"/>
      <c r="E21" s="15"/>
      <c r="F21" s="15"/>
      <c r="G21" s="15"/>
      <c r="H21" s="15"/>
      <c r="I21" s="15"/>
      <c r="J21" s="15"/>
      <c r="K21" s="15"/>
    </row>
    <row r="22" spans="1:11" ht="12.75" customHeight="1" x14ac:dyDescent="0.3">
      <c r="A22" s="2" t="s">
        <v>31</v>
      </c>
      <c r="D22" s="15"/>
      <c r="E22" s="15"/>
      <c r="F22" s="15"/>
      <c r="G22" s="15"/>
      <c r="H22" s="15"/>
      <c r="I22" s="15"/>
      <c r="J22" s="15"/>
      <c r="K22" s="15"/>
    </row>
    <row r="23" spans="1:11" ht="12.75" customHeight="1" x14ac:dyDescent="0.3">
      <c r="A23" s="2" t="s">
        <v>32</v>
      </c>
      <c r="D23" s="15"/>
      <c r="E23" s="15"/>
      <c r="F23" s="15"/>
      <c r="G23" s="15"/>
      <c r="H23" s="15"/>
      <c r="I23" s="15"/>
      <c r="J23" s="15"/>
      <c r="K23" s="15"/>
    </row>
    <row r="24" spans="1:11" x14ac:dyDescent="0.3">
      <c r="A24" s="17"/>
      <c r="B24" s="15"/>
      <c r="C24" s="15"/>
      <c r="D24" s="15"/>
      <c r="E24" s="15"/>
      <c r="F24" s="15"/>
      <c r="G24" s="15"/>
      <c r="H24" s="15"/>
      <c r="I24" s="15"/>
      <c r="J24" s="15"/>
      <c r="K24" s="15"/>
    </row>
    <row r="25" spans="1:11" hidden="1" x14ac:dyDescent="0.3">
      <c r="A25" s="47" t="s">
        <v>33</v>
      </c>
      <c r="B25" s="48"/>
      <c r="C25" s="48"/>
      <c r="D25" s="48"/>
      <c r="E25" s="48"/>
      <c r="F25" s="48"/>
      <c r="G25" s="15"/>
      <c r="H25" s="15"/>
      <c r="I25" s="15"/>
      <c r="J25" s="15"/>
      <c r="K25" s="15"/>
    </row>
    <row r="26" spans="1:11" ht="12.75" hidden="1" customHeight="1" x14ac:dyDescent="0.3">
      <c r="A26" s="14" t="s">
        <v>34</v>
      </c>
      <c r="B26" s="49"/>
      <c r="C26" s="49"/>
      <c r="D26" s="14"/>
      <c r="E26" s="14"/>
      <c r="F26" s="14"/>
      <c r="G26" s="15"/>
      <c r="H26" s="15"/>
      <c r="I26" s="15"/>
      <c r="J26" s="15"/>
      <c r="K26" s="15"/>
    </row>
    <row r="27" spans="1:11" hidden="1" x14ac:dyDescent="0.3">
      <c r="A27" s="50" t="s">
        <v>35</v>
      </c>
      <c r="B27" s="50"/>
      <c r="C27" s="50"/>
      <c r="D27" s="50"/>
      <c r="E27" s="50"/>
      <c r="F27" s="50"/>
      <c r="G27" s="15"/>
      <c r="H27" s="15"/>
      <c r="I27" s="15"/>
      <c r="J27" s="15"/>
      <c r="K27" s="15"/>
    </row>
    <row r="28" spans="1:11" hidden="1" x14ac:dyDescent="0.3">
      <c r="A28" s="50" t="s">
        <v>36</v>
      </c>
      <c r="B28" s="50"/>
      <c r="C28" s="50"/>
      <c r="D28" s="50"/>
      <c r="E28" s="50"/>
      <c r="F28" s="50"/>
      <c r="G28" s="15"/>
      <c r="H28" s="15"/>
      <c r="I28" s="15"/>
      <c r="J28" s="15"/>
      <c r="K28" s="15"/>
    </row>
    <row r="29" spans="1:11" hidden="1" x14ac:dyDescent="0.3">
      <c r="A29" s="14" t="s">
        <v>37</v>
      </c>
      <c r="B29" s="14"/>
      <c r="C29" s="14"/>
      <c r="D29" s="14"/>
      <c r="E29" s="14"/>
      <c r="F29" s="14"/>
      <c r="G29" s="15"/>
      <c r="H29" s="15"/>
      <c r="I29" s="15"/>
      <c r="J29" s="15"/>
      <c r="K29" s="15"/>
    </row>
    <row r="30" spans="1:11" hidden="1" x14ac:dyDescent="0.3">
      <c r="A30" s="14" t="s">
        <v>38</v>
      </c>
      <c r="B30" s="14"/>
      <c r="C30" s="14"/>
      <c r="D30" s="14"/>
      <c r="E30" s="14"/>
      <c r="F30" s="14"/>
      <c r="G30" s="15"/>
      <c r="H30" s="15"/>
      <c r="I30" s="15"/>
      <c r="J30" s="15"/>
      <c r="K30" s="15"/>
    </row>
    <row r="31" spans="1:11" hidden="1" x14ac:dyDescent="0.3">
      <c r="A31" s="50" t="s">
        <v>39</v>
      </c>
      <c r="B31" s="50"/>
      <c r="C31" s="50"/>
      <c r="D31" s="50"/>
      <c r="E31" s="50"/>
      <c r="F31" s="50"/>
      <c r="G31" s="15"/>
      <c r="H31" s="15"/>
      <c r="I31" s="15"/>
      <c r="J31" s="15"/>
      <c r="K31" s="15"/>
    </row>
    <row r="32" spans="1:11" hidden="1" x14ac:dyDescent="0.3">
      <c r="A32" s="50" t="s">
        <v>40</v>
      </c>
      <c r="B32" s="50"/>
      <c r="C32" s="50"/>
      <c r="D32" s="50"/>
      <c r="E32" s="50"/>
      <c r="F32" s="50"/>
      <c r="G32" s="15"/>
      <c r="H32" s="15"/>
      <c r="I32" s="15"/>
      <c r="J32" s="15"/>
      <c r="K32" s="15"/>
    </row>
    <row r="33" spans="1:11" hidden="1" x14ac:dyDescent="0.3">
      <c r="A33" s="50" t="s">
        <v>41</v>
      </c>
      <c r="B33" s="50"/>
      <c r="C33" s="50"/>
      <c r="D33" s="50"/>
      <c r="E33" s="50"/>
      <c r="F33" s="50"/>
      <c r="G33" s="15"/>
      <c r="H33" s="15"/>
      <c r="I33" s="15"/>
      <c r="J33" s="15"/>
      <c r="K33" s="15"/>
    </row>
    <row r="34" spans="1:11" hidden="1" x14ac:dyDescent="0.3">
      <c r="A34" s="14" t="s">
        <v>42</v>
      </c>
      <c r="B34" s="14"/>
      <c r="C34" s="14"/>
      <c r="D34" s="14"/>
      <c r="E34" s="14"/>
      <c r="F34" s="14"/>
      <c r="G34" s="15"/>
      <c r="H34" s="15"/>
      <c r="I34" s="15"/>
      <c r="J34" s="15"/>
      <c r="K34" s="15"/>
    </row>
    <row r="35" spans="1:11" hidden="1" x14ac:dyDescent="0.3">
      <c r="A35" s="14" t="s">
        <v>43</v>
      </c>
      <c r="B35" s="14"/>
      <c r="C35" s="14"/>
      <c r="D35" s="14"/>
      <c r="E35" s="14"/>
      <c r="F35" s="14"/>
      <c r="G35" s="15"/>
      <c r="H35" s="15"/>
      <c r="I35" s="15"/>
      <c r="J35" s="15"/>
      <c r="K35" s="15"/>
    </row>
    <row r="36" spans="1:11" hidden="1" x14ac:dyDescent="0.3">
      <c r="A36" s="50" t="s">
        <v>10</v>
      </c>
      <c r="B36" s="51"/>
      <c r="C36" s="51"/>
      <c r="D36" s="51"/>
      <c r="E36" s="51"/>
      <c r="F36" s="51"/>
      <c r="G36" s="15"/>
      <c r="H36" s="15"/>
      <c r="I36" s="15"/>
      <c r="J36" s="15"/>
      <c r="K36" s="15"/>
    </row>
    <row r="37" spans="1:11" hidden="1" x14ac:dyDescent="0.3">
      <c r="A37" s="50" t="s">
        <v>44</v>
      </c>
      <c r="B37" s="51"/>
      <c r="C37" s="51"/>
      <c r="D37" s="51"/>
      <c r="E37" s="51"/>
      <c r="F37" s="51"/>
      <c r="G37" s="15"/>
      <c r="H37" s="15"/>
      <c r="I37" s="15"/>
      <c r="J37" s="15"/>
      <c r="K37" s="15"/>
    </row>
    <row r="38" spans="1:11" hidden="1" x14ac:dyDescent="0.3">
      <c r="A38" s="50" t="s">
        <v>45</v>
      </c>
      <c r="B38" s="51"/>
      <c r="C38" s="51"/>
      <c r="D38" s="51"/>
      <c r="E38" s="51"/>
      <c r="F38" s="51"/>
      <c r="G38" s="15"/>
      <c r="H38" s="15"/>
      <c r="I38" s="15"/>
      <c r="J38" s="15"/>
      <c r="K38" s="15"/>
    </row>
    <row r="39" spans="1:11" hidden="1" x14ac:dyDescent="0.3">
      <c r="A39" s="14" t="s">
        <v>46</v>
      </c>
      <c r="B39" s="49"/>
      <c r="C39" s="49"/>
      <c r="D39" s="49"/>
      <c r="E39" s="49"/>
      <c r="F39" s="49"/>
      <c r="G39" s="15"/>
      <c r="H39" s="15"/>
      <c r="I39" s="15"/>
      <c r="J39" s="15"/>
      <c r="K39" s="15"/>
    </row>
    <row r="40" spans="1:11" hidden="1" x14ac:dyDescent="0.3">
      <c r="A40" s="49" t="s">
        <v>47</v>
      </c>
      <c r="B40" s="49"/>
      <c r="C40" s="49"/>
      <c r="D40" s="49"/>
      <c r="E40" s="49"/>
      <c r="F40" s="49"/>
      <c r="G40" s="15"/>
      <c r="H40" s="15"/>
      <c r="I40" s="15"/>
      <c r="J40" s="15"/>
      <c r="K40" s="15"/>
    </row>
    <row r="41" spans="1:11" hidden="1" x14ac:dyDescent="0.3">
      <c r="A41" s="49" t="s">
        <v>48</v>
      </c>
      <c r="B41" s="49"/>
      <c r="C41" s="49"/>
      <c r="D41" s="49"/>
      <c r="E41" s="49"/>
      <c r="F41" s="49"/>
      <c r="G41" s="15"/>
      <c r="H41" s="15"/>
      <c r="I41" s="15"/>
      <c r="J41" s="15"/>
      <c r="K41" s="15"/>
    </row>
    <row r="42" spans="1:11" hidden="1" x14ac:dyDescent="0.3">
      <c r="A42" s="49" t="s">
        <v>49</v>
      </c>
      <c r="B42" s="49"/>
      <c r="C42" s="49"/>
      <c r="D42" s="49"/>
      <c r="E42" s="49"/>
      <c r="F42" s="49"/>
      <c r="G42" s="15"/>
      <c r="H42" s="15"/>
      <c r="I42" s="15"/>
      <c r="J42" s="15"/>
      <c r="K42" s="15"/>
    </row>
    <row r="43" spans="1:11" hidden="1" x14ac:dyDescent="0.3">
      <c r="A43" s="49" t="s">
        <v>50</v>
      </c>
      <c r="B43" s="49"/>
      <c r="C43" s="49"/>
      <c r="D43" s="49"/>
      <c r="E43" s="49"/>
      <c r="F43" s="49"/>
      <c r="G43" s="15"/>
      <c r="H43" s="15"/>
      <c r="I43" s="15"/>
      <c r="J43" s="15"/>
      <c r="K43" s="15"/>
    </row>
    <row r="44" spans="1:11" hidden="1" x14ac:dyDescent="0.3">
      <c r="A44" s="49" t="s">
        <v>51</v>
      </c>
      <c r="B44" s="49"/>
      <c r="C44" s="49"/>
      <c r="D44" s="49"/>
      <c r="E44" s="49"/>
      <c r="F44" s="49"/>
      <c r="G44" s="15"/>
      <c r="H44" s="15"/>
      <c r="I44" s="15"/>
      <c r="J44" s="15"/>
      <c r="K44" s="15"/>
    </row>
    <row r="45" spans="1:11" hidden="1" x14ac:dyDescent="0.3">
      <c r="A45" s="52" t="s">
        <v>52</v>
      </c>
      <c r="B45" s="51"/>
      <c r="C45" s="51"/>
      <c r="D45" s="51"/>
      <c r="E45" s="51"/>
      <c r="F45" s="51"/>
      <c r="G45" s="15"/>
      <c r="H45" s="15"/>
      <c r="I45" s="15"/>
      <c r="J45" s="15"/>
      <c r="K45" s="15"/>
    </row>
    <row r="46" spans="1:11" hidden="1" x14ac:dyDescent="0.3">
      <c r="A46" s="51" t="s">
        <v>53</v>
      </c>
      <c r="B46" s="51"/>
      <c r="C46" s="51"/>
      <c r="D46" s="51"/>
      <c r="E46" s="51"/>
      <c r="F46" s="51"/>
      <c r="G46" s="15"/>
      <c r="H46" s="15"/>
      <c r="I46" s="15"/>
      <c r="J46" s="15"/>
      <c r="K46" s="15"/>
    </row>
    <row r="47" spans="1:11" hidden="1" x14ac:dyDescent="0.3">
      <c r="A47" s="53">
        <v>-20000</v>
      </c>
      <c r="B47" s="49"/>
      <c r="C47" s="49"/>
      <c r="D47" s="49"/>
      <c r="E47" s="49"/>
      <c r="F47" s="49"/>
      <c r="G47" s="15"/>
      <c r="H47" s="15"/>
      <c r="I47" s="15"/>
      <c r="J47" s="15"/>
      <c r="K47" s="15"/>
    </row>
    <row r="48" spans="1:11" ht="28.8" hidden="1" x14ac:dyDescent="0.3">
      <c r="A48" s="54" t="s">
        <v>54</v>
      </c>
      <c r="B48" s="51"/>
      <c r="C48" s="51"/>
      <c r="D48" s="51"/>
      <c r="E48" s="51"/>
      <c r="F48" s="51"/>
      <c r="G48" s="15"/>
      <c r="H48" s="15"/>
      <c r="I48" s="15"/>
      <c r="J48" s="15"/>
      <c r="K48" s="15"/>
    </row>
    <row r="49" spans="1:11" ht="28.8" hidden="1" x14ac:dyDescent="0.3">
      <c r="A49" s="54" t="s">
        <v>55</v>
      </c>
      <c r="B49" s="51"/>
      <c r="C49" s="51"/>
      <c r="D49" s="51"/>
      <c r="E49" s="51"/>
      <c r="F49" s="51"/>
      <c r="G49" s="15"/>
      <c r="H49" s="15"/>
      <c r="I49" s="15"/>
      <c r="J49" s="15"/>
      <c r="K49" s="15"/>
    </row>
    <row r="50" spans="1:11" ht="28.8" hidden="1" x14ac:dyDescent="0.3">
      <c r="A50" s="55" t="s">
        <v>56</v>
      </c>
      <c r="B50" s="49"/>
      <c r="C50" s="49"/>
      <c r="D50" s="49"/>
      <c r="E50" s="49"/>
      <c r="F50" s="49"/>
      <c r="G50" s="15"/>
      <c r="H50" s="15"/>
      <c r="I50" s="15"/>
      <c r="J50" s="15"/>
      <c r="K50" s="15"/>
    </row>
    <row r="51" spans="1:11" ht="28.8" hidden="1" x14ac:dyDescent="0.3">
      <c r="A51" s="55" t="s">
        <v>57</v>
      </c>
      <c r="B51" s="49"/>
      <c r="C51" s="49"/>
      <c r="D51" s="49"/>
      <c r="E51" s="49"/>
      <c r="F51" s="49"/>
      <c r="G51" s="15"/>
      <c r="H51" s="15"/>
      <c r="I51" s="15"/>
      <c r="J51" s="15"/>
      <c r="K51" s="15"/>
    </row>
    <row r="52" spans="1:11" ht="43.2" hidden="1" x14ac:dyDescent="0.3">
      <c r="A52" s="55" t="s">
        <v>58</v>
      </c>
      <c r="B52" s="56"/>
      <c r="C52" s="56"/>
      <c r="D52" s="56"/>
      <c r="E52" s="14"/>
      <c r="F52" s="14"/>
      <c r="G52" s="15"/>
      <c r="H52" s="15"/>
      <c r="I52" s="15"/>
      <c r="J52" s="15"/>
      <c r="K52" s="15"/>
    </row>
    <row r="53" spans="1:11" hidden="1" x14ac:dyDescent="0.3">
      <c r="A53" s="57" t="s">
        <v>59</v>
      </c>
      <c r="B53" s="58"/>
      <c r="C53" s="58"/>
      <c r="D53" s="58"/>
      <c r="E53" s="50"/>
      <c r="F53" s="50" t="b">
        <v>1</v>
      </c>
      <c r="G53" s="15"/>
      <c r="H53" s="15"/>
      <c r="I53" s="15"/>
      <c r="J53" s="15"/>
      <c r="K53" s="15"/>
    </row>
    <row r="54" spans="1:11" hidden="1" x14ac:dyDescent="0.3">
      <c r="A54" s="59" t="s">
        <v>60</v>
      </c>
      <c r="B54" s="57"/>
      <c r="C54" s="57"/>
      <c r="D54" s="57"/>
      <c r="E54" s="50"/>
      <c r="F54" s="50" t="b">
        <v>0</v>
      </c>
      <c r="G54" s="15"/>
      <c r="H54" s="15"/>
      <c r="I54" s="15"/>
      <c r="J54" s="15"/>
      <c r="K54" s="15"/>
    </row>
    <row r="55" spans="1:11" hidden="1" x14ac:dyDescent="0.3">
      <c r="A55" s="60"/>
      <c r="B55" s="61">
        <v>0</v>
      </c>
      <c r="C55" s="61"/>
      <c r="D55" s="61">
        <v>0</v>
      </c>
      <c r="E55" s="62"/>
      <c r="F55" s="62" t="b">
        <v>1</v>
      </c>
      <c r="G55" s="15"/>
      <c r="H55" s="15"/>
      <c r="I55" s="15"/>
      <c r="J55" s="15"/>
      <c r="K55" s="15"/>
    </row>
    <row r="56" spans="1:11" hidden="1" x14ac:dyDescent="0.3">
      <c r="A56" s="60" t="s">
        <v>61</v>
      </c>
      <c r="B56" s="61">
        <v>0</v>
      </c>
      <c r="C56" s="61"/>
      <c r="D56" s="61">
        <v>0</v>
      </c>
      <c r="E56" s="62"/>
      <c r="F56" s="62" t="b">
        <v>1</v>
      </c>
    </row>
    <row r="57" spans="1:11" hidden="1" x14ac:dyDescent="0.3">
      <c r="A57" s="63"/>
      <c r="B57" s="61">
        <v>0</v>
      </c>
      <c r="C57" s="61"/>
      <c r="D57" s="61">
        <v>0</v>
      </c>
      <c r="E57" s="62"/>
      <c r="F57" s="62" t="b">
        <v>1</v>
      </c>
    </row>
    <row r="58" spans="1:11" hidden="1" x14ac:dyDescent="0.3">
      <c r="A58" s="64" t="s">
        <v>62</v>
      </c>
      <c r="B58" s="65">
        <v>0</v>
      </c>
      <c r="C58" s="65"/>
      <c r="D58" s="65">
        <v>0</v>
      </c>
      <c r="E58" s="66"/>
      <c r="F58" s="66" t="b">
        <v>1</v>
      </c>
    </row>
    <row r="59" spans="1:11" hidden="1" x14ac:dyDescent="0.3">
      <c r="A59" s="67" t="s">
        <v>63</v>
      </c>
      <c r="B59" s="62">
        <v>0</v>
      </c>
      <c r="C59" s="62"/>
      <c r="D59" s="62">
        <v>0</v>
      </c>
      <c r="E59" s="62"/>
      <c r="F59" s="62" t="b">
        <v>1</v>
      </c>
    </row>
    <row r="60" spans="1:11" hidden="1" x14ac:dyDescent="0.3">
      <c r="A60" s="64" t="s">
        <v>64</v>
      </c>
      <c r="B60" s="65">
        <v>0</v>
      </c>
      <c r="C60" s="65">
        <v>0</v>
      </c>
      <c r="D60" s="65"/>
      <c r="E60" s="65">
        <v>0</v>
      </c>
      <c r="F60" s="66" t="b">
        <v>1</v>
      </c>
    </row>
    <row r="61" spans="1:11" x14ac:dyDescent="0.3"/>
  </sheetData>
  <mergeCells count="9">
    <mergeCell ref="B7:F7"/>
    <mergeCell ref="B8:F8"/>
    <mergeCell ref="A9:F9"/>
    <mergeCell ref="A1:F1"/>
    <mergeCell ref="B2:F2"/>
    <mergeCell ref="B3:F3"/>
    <mergeCell ref="B6:F6"/>
    <mergeCell ref="B4:E4"/>
    <mergeCell ref="B5:E5"/>
  </mergeCells>
  <dataValidations xWindow="649" yWindow="416" count="6">
    <dataValidation allowBlank="1" showInputMessage="1" showErrorMessage="1" prompt="Totals should accurately sum the content of tables but this may be affected by input method - e.g. hidden or inappropriate data._x000a__x000a_Agencies must confirm the accuracy of their data and totals._x000a__x000a_This cell updates automatically as each worksheet is checked." sqref="B6:F6" xr:uid="{C2900A43-2A10-4EF4-B38D-9D7BC01D126D}"/>
    <dataValidation allowBlank="1" showInputMessage="1" showErrorMessage="1" prompt="Headings on following tabs will pre populate with what you enter here_x000a__x000a_Update if a shorter or different period is covered" sqref="B4:F5" xr:uid="{87148A7D-C655-44AF-9BC9-B1A230BF753E}"/>
    <dataValidation allowBlank="1" showInputMessage="1" showErrorMessage="1" prompt="Headings on following tabs will pre populate with what you enter here_x000a__x000a_Create a new workbook for a new Departmental Secretary or Chief Executive" sqref="B3:F3" xr:uid="{BAB7CD88-384D-424F-A8BF-2B5DD897708C}"/>
    <dataValidation allowBlank="1" showInputMessage="1" showErrorMessage="1" prompt="Headings on following tabs will pre populate with what you enter here" sqref="B2:F2" xr:uid="{73EB7AAE-3040-46AA-8941-A77301C01808}"/>
    <dataValidation allowBlank="1" showInputMessage="1" showErrorMessage="1" prompt="This disclosure must be approved by another appropriate party (e.g. Audit and Risk Committee member, Board Chair or Chief Financial Officer)_x000a__x000a_Use this cell to indicate who has approved the disclosure" sqref="B8:F8" xr:uid="{63034B2C-A9E0-4AD8-AED0-8BBB0A61F296}"/>
    <dataValidation type="list" allowBlank="1" showInputMessage="1" showErrorMessage="1" error="Use the drop down list (at the right of the cell)" prompt="This disclosure must be approved by the Departmental Secretary or Chief Executive - use the drop down list (at right of cell) to indicate whether this has been completed" sqref="B7:F7" xr:uid="{56E96D2D-8062-44AF-8758-D50372F8B977}">
      <formula1>$A$36:$A$37</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1FFF5E-D091-4D05-9FB4-6DB09F46F117}">
  <sheetPr>
    <tabColor rgb="FF92D050"/>
  </sheetPr>
  <dimension ref="A1:G155"/>
  <sheetViews>
    <sheetView zoomScale="90" zoomScaleNormal="90" workbookViewId="0">
      <selection activeCell="A10" sqref="A10:E10"/>
    </sheetView>
  </sheetViews>
  <sheetFormatPr defaultRowHeight="15" customHeight="1" x14ac:dyDescent="0.3"/>
  <cols>
    <col min="1" max="1" width="25.6640625" customWidth="1"/>
    <col min="2" max="2" width="15.6640625" customWidth="1"/>
    <col min="3" max="3" width="75.33203125" bestFit="1" customWidth="1"/>
    <col min="4" max="4" width="46.44140625" customWidth="1"/>
    <col min="5" max="5" width="16.6640625" customWidth="1"/>
  </cols>
  <sheetData>
    <row r="1" spans="1:5" ht="26.25" customHeight="1" x14ac:dyDescent="0.3">
      <c r="A1" s="108" t="s">
        <v>65</v>
      </c>
      <c r="B1" s="108"/>
      <c r="C1" s="108"/>
      <c r="D1" s="108"/>
      <c r="E1" s="108"/>
    </row>
    <row r="2" spans="1:5" ht="21" customHeight="1" x14ac:dyDescent="0.3">
      <c r="A2" s="18" t="s">
        <v>66</v>
      </c>
      <c r="B2" s="104" t="s">
        <v>2</v>
      </c>
      <c r="C2" s="104"/>
      <c r="D2" s="104"/>
      <c r="E2" s="104"/>
    </row>
    <row r="3" spans="1:5" ht="43.5" customHeight="1" x14ac:dyDescent="0.3">
      <c r="A3" s="18" t="s">
        <v>67</v>
      </c>
      <c r="B3" s="104" t="s">
        <v>4</v>
      </c>
      <c r="C3" s="104"/>
      <c r="D3" s="104"/>
      <c r="E3" s="104"/>
    </row>
    <row r="4" spans="1:5" ht="21" customHeight="1" x14ac:dyDescent="0.3">
      <c r="A4" s="18" t="s">
        <v>68</v>
      </c>
      <c r="B4" s="107">
        <v>45839</v>
      </c>
      <c r="C4" s="107"/>
      <c r="D4" s="107"/>
      <c r="E4" s="107"/>
    </row>
    <row r="5" spans="1:5" ht="21" customHeight="1" x14ac:dyDescent="0.3">
      <c r="A5" s="18" t="s">
        <v>69</v>
      </c>
      <c r="B5" s="107">
        <v>46203</v>
      </c>
      <c r="C5" s="107"/>
      <c r="D5" s="107"/>
      <c r="E5" s="107"/>
    </row>
    <row r="6" spans="1:5" ht="21" customHeight="1" x14ac:dyDescent="0.3">
      <c r="A6" s="18" t="s">
        <v>70</v>
      </c>
      <c r="B6" s="107" t="s">
        <v>19</v>
      </c>
      <c r="C6" s="107"/>
      <c r="D6" s="107"/>
      <c r="E6" s="107"/>
    </row>
    <row r="7" spans="1:5" ht="21" customHeight="1" x14ac:dyDescent="0.3">
      <c r="A7" s="18" t="s">
        <v>7</v>
      </c>
      <c r="B7" s="107" t="s">
        <v>8</v>
      </c>
      <c r="C7" s="107"/>
      <c r="D7" s="107"/>
      <c r="E7" s="107"/>
    </row>
    <row r="8" spans="1:5" ht="36" customHeight="1" x14ac:dyDescent="0.3">
      <c r="A8" s="110" t="s">
        <v>71</v>
      </c>
      <c r="B8" s="111"/>
      <c r="C8" s="111"/>
      <c r="D8" s="111"/>
      <c r="E8" s="111"/>
    </row>
    <row r="9" spans="1:5" ht="36" customHeight="1" x14ac:dyDescent="0.3">
      <c r="A9" s="112" t="s">
        <v>72</v>
      </c>
      <c r="B9" s="113"/>
      <c r="C9" s="113"/>
      <c r="D9" s="113"/>
      <c r="E9" s="113"/>
    </row>
    <row r="10" spans="1:5" ht="24.75" customHeight="1" x14ac:dyDescent="0.3">
      <c r="A10" s="114" t="s">
        <v>73</v>
      </c>
      <c r="B10" s="115"/>
      <c r="C10" s="114"/>
      <c r="D10" s="114"/>
      <c r="E10" s="114"/>
    </row>
    <row r="11" spans="1:5" ht="39" customHeight="1" x14ac:dyDescent="0.3">
      <c r="A11" s="68" t="s">
        <v>74</v>
      </c>
      <c r="B11" s="68" t="s">
        <v>75</v>
      </c>
      <c r="C11" s="68" t="s">
        <v>76</v>
      </c>
      <c r="D11" s="68" t="s">
        <v>77</v>
      </c>
      <c r="E11" s="68" t="s">
        <v>78</v>
      </c>
    </row>
    <row r="12" spans="1:5" s="77" customFormat="1" ht="14.4" x14ac:dyDescent="0.3">
      <c r="A12" s="102" t="s">
        <v>79</v>
      </c>
      <c r="B12" s="103">
        <v>12098.480000000001</v>
      </c>
      <c r="C12" s="77" t="s">
        <v>80</v>
      </c>
      <c r="D12" s="77" t="s">
        <v>81</v>
      </c>
      <c r="E12" s="77" t="s">
        <v>82</v>
      </c>
    </row>
    <row r="13" spans="1:5" s="77" customFormat="1" ht="14.4" x14ac:dyDescent="0.3">
      <c r="A13" s="102" t="s">
        <v>79</v>
      </c>
      <c r="B13" s="103">
        <v>9175.77</v>
      </c>
      <c r="C13" s="77" t="s">
        <v>80</v>
      </c>
      <c r="D13" s="77" t="s">
        <v>83</v>
      </c>
      <c r="E13" s="77" t="s">
        <v>82</v>
      </c>
    </row>
    <row r="14" spans="1:5" s="77" customFormat="1" ht="14.4" x14ac:dyDescent="0.3">
      <c r="A14" s="102" t="s">
        <v>79</v>
      </c>
      <c r="B14" s="103">
        <v>100.92</v>
      </c>
      <c r="C14" s="77" t="s">
        <v>80</v>
      </c>
      <c r="D14" s="77" t="s">
        <v>84</v>
      </c>
      <c r="E14" s="77" t="s">
        <v>85</v>
      </c>
    </row>
    <row r="15" spans="1:5" s="77" customFormat="1" ht="14.4" x14ac:dyDescent="0.3">
      <c r="A15" s="102" t="s">
        <v>79</v>
      </c>
      <c r="B15" s="103">
        <v>65.460000000000008</v>
      </c>
      <c r="C15" s="77" t="s">
        <v>80</v>
      </c>
      <c r="D15" s="77" t="s">
        <v>86</v>
      </c>
      <c r="E15" s="77" t="s">
        <v>82</v>
      </c>
    </row>
    <row r="16" spans="1:5" s="77" customFormat="1" ht="14.4" x14ac:dyDescent="0.3">
      <c r="A16" s="102" t="s">
        <v>79</v>
      </c>
      <c r="B16" s="103">
        <v>96.42</v>
      </c>
      <c r="C16" s="77" t="s">
        <v>80</v>
      </c>
      <c r="D16" s="77" t="s">
        <v>87</v>
      </c>
      <c r="E16" s="77" t="s">
        <v>82</v>
      </c>
    </row>
    <row r="17" spans="1:5" s="77" customFormat="1" ht="14.4" x14ac:dyDescent="0.3">
      <c r="A17" s="102" t="s">
        <v>79</v>
      </c>
      <c r="B17" s="103">
        <v>158.15</v>
      </c>
      <c r="C17" s="77" t="s">
        <v>88</v>
      </c>
      <c r="D17" s="77" t="s">
        <v>87</v>
      </c>
      <c r="E17" s="77" t="s">
        <v>82</v>
      </c>
    </row>
    <row r="18" spans="1:5" s="77" customFormat="1" ht="14.4" x14ac:dyDescent="0.3">
      <c r="A18" s="101">
        <v>45962</v>
      </c>
      <c r="B18" s="103">
        <v>1965.1599999999999</v>
      </c>
      <c r="C18" s="77" t="s">
        <v>89</v>
      </c>
      <c r="D18" s="77" t="s">
        <v>90</v>
      </c>
      <c r="E18" s="77" t="s">
        <v>91</v>
      </c>
    </row>
    <row r="19" spans="1:5" s="77" customFormat="1" ht="14.4" x14ac:dyDescent="0.3">
      <c r="A19" s="101">
        <v>45962</v>
      </c>
      <c r="B19" s="103">
        <v>1007.06</v>
      </c>
      <c r="C19" s="77" t="s">
        <v>89</v>
      </c>
      <c r="D19" s="77" t="s">
        <v>92</v>
      </c>
      <c r="E19" s="77" t="s">
        <v>91</v>
      </c>
    </row>
    <row r="20" spans="1:5" s="77" customFormat="1" ht="14.4" x14ac:dyDescent="0.3">
      <c r="A20" s="101">
        <v>45962</v>
      </c>
      <c r="B20" s="103">
        <v>97.32</v>
      </c>
      <c r="C20" s="77" t="s">
        <v>89</v>
      </c>
      <c r="D20" s="77" t="s">
        <v>86</v>
      </c>
      <c r="E20" s="77" t="s">
        <v>91</v>
      </c>
    </row>
    <row r="21" spans="1:5" s="77" customFormat="1" ht="14.4" x14ac:dyDescent="0.3">
      <c r="A21" s="101">
        <v>45962</v>
      </c>
      <c r="B21" s="103">
        <v>93.32</v>
      </c>
      <c r="C21" s="77" t="s">
        <v>89</v>
      </c>
      <c r="D21" s="77" t="s">
        <v>86</v>
      </c>
      <c r="E21" s="77" t="s">
        <v>85</v>
      </c>
    </row>
    <row r="22" spans="1:5" s="77" customFormat="1" ht="14.4" x14ac:dyDescent="0.3">
      <c r="A22" s="101">
        <v>46054</v>
      </c>
      <c r="B22" s="103">
        <v>18775.66</v>
      </c>
      <c r="C22" s="77" t="s">
        <v>93</v>
      </c>
      <c r="D22" s="77" t="s">
        <v>94</v>
      </c>
      <c r="E22" s="77" t="s">
        <v>95</v>
      </c>
    </row>
    <row r="23" spans="1:5" s="77" customFormat="1" ht="14.4" x14ac:dyDescent="0.3">
      <c r="A23" s="101">
        <v>46054</v>
      </c>
      <c r="B23" s="103">
        <v>71.41</v>
      </c>
      <c r="C23" s="77" t="s">
        <v>93</v>
      </c>
      <c r="D23" s="77" t="s">
        <v>86</v>
      </c>
      <c r="E23" s="77" t="s">
        <v>82</v>
      </c>
    </row>
    <row r="24" spans="1:5" s="77" customFormat="1" ht="14.4" x14ac:dyDescent="0.3">
      <c r="A24" s="101">
        <v>46054</v>
      </c>
      <c r="B24" s="103">
        <v>6751.54</v>
      </c>
      <c r="C24" s="77" t="s">
        <v>96</v>
      </c>
      <c r="D24" s="77" t="s">
        <v>97</v>
      </c>
      <c r="E24" s="77" t="s">
        <v>82</v>
      </c>
    </row>
    <row r="25" spans="1:5" s="77" customFormat="1" ht="14.4" x14ac:dyDescent="0.3">
      <c r="A25" s="101">
        <v>46054</v>
      </c>
      <c r="B25" s="103">
        <v>25.16</v>
      </c>
      <c r="C25" s="77" t="s">
        <v>96</v>
      </c>
      <c r="D25" s="77" t="s">
        <v>86</v>
      </c>
      <c r="E25" s="77" t="s">
        <v>82</v>
      </c>
    </row>
    <row r="26" spans="1:5" s="77" customFormat="1" ht="14.4" x14ac:dyDescent="0.3">
      <c r="A26" s="101">
        <v>46082</v>
      </c>
      <c r="B26" s="103">
        <v>1632.71</v>
      </c>
      <c r="C26" s="77" t="s">
        <v>93</v>
      </c>
      <c r="D26" s="77" t="s">
        <v>98</v>
      </c>
      <c r="E26" s="77" t="s">
        <v>82</v>
      </c>
    </row>
    <row r="27" spans="1:5" s="77" customFormat="1" ht="14.4" x14ac:dyDescent="0.3">
      <c r="A27" s="101">
        <v>46082</v>
      </c>
      <c r="B27" s="103">
        <v>6327.24</v>
      </c>
      <c r="C27" s="77" t="s">
        <v>93</v>
      </c>
      <c r="D27" s="77" t="s">
        <v>99</v>
      </c>
      <c r="E27" s="77" t="s">
        <v>100</v>
      </c>
    </row>
    <row r="28" spans="1:5" s="77" customFormat="1" ht="14.4" x14ac:dyDescent="0.3">
      <c r="A28" s="101">
        <v>46082</v>
      </c>
      <c r="B28" s="103">
        <v>168.75</v>
      </c>
      <c r="C28" s="77" t="s">
        <v>93</v>
      </c>
      <c r="D28" s="77" t="s">
        <v>87</v>
      </c>
      <c r="E28" s="77" t="s">
        <v>100</v>
      </c>
    </row>
    <row r="29" spans="1:5" s="77" customFormat="1" ht="14.4" x14ac:dyDescent="0.3">
      <c r="A29" s="101">
        <v>46082</v>
      </c>
      <c r="B29" s="103">
        <v>665.75</v>
      </c>
      <c r="C29" s="77" t="s">
        <v>93</v>
      </c>
      <c r="D29" s="77" t="s">
        <v>101</v>
      </c>
      <c r="E29" s="77" t="s">
        <v>95</v>
      </c>
    </row>
    <row r="30" spans="1:5" s="77" customFormat="1" ht="14.4" x14ac:dyDescent="0.3">
      <c r="A30" s="101">
        <v>46082</v>
      </c>
      <c r="B30" s="103">
        <v>41.97</v>
      </c>
      <c r="C30" s="77" t="s">
        <v>96</v>
      </c>
      <c r="D30" s="77" t="s">
        <v>87</v>
      </c>
      <c r="E30" s="77" t="s">
        <v>82</v>
      </c>
    </row>
    <row r="31" spans="1:5" s="77" customFormat="1" ht="14.4" x14ac:dyDescent="0.3">
      <c r="A31" s="101"/>
      <c r="B31" s="103"/>
    </row>
    <row r="32" spans="1:5" s="77" customFormat="1" ht="14.4" x14ac:dyDescent="0.3"/>
    <row r="33" spans="1:5" s="77" customFormat="1" ht="14.4" x14ac:dyDescent="0.3">
      <c r="A33" s="83"/>
      <c r="B33" s="82"/>
    </row>
    <row r="34" spans="1:5" s="77" customFormat="1" ht="14.4" x14ac:dyDescent="0.3">
      <c r="A34" s="79"/>
      <c r="B34" s="80"/>
    </row>
    <row r="35" spans="1:5" s="77" customFormat="1" ht="14.4" x14ac:dyDescent="0.3">
      <c r="A35" s="69" t="s">
        <v>102</v>
      </c>
      <c r="B35" s="70">
        <f>SUM(B12:B34)</f>
        <v>59318.250000000007</v>
      </c>
      <c r="C35" s="71" t="s">
        <v>54</v>
      </c>
      <c r="D35" s="109" t="s">
        <v>56</v>
      </c>
      <c r="E35" s="109"/>
    </row>
    <row r="36" spans="1:5" s="77" customFormat="1" ht="14.4" x14ac:dyDescent="0.3">
      <c r="A36"/>
      <c r="B36" s="88"/>
      <c r="C36"/>
      <c r="D36"/>
      <c r="E36"/>
    </row>
    <row r="37" spans="1:5" ht="14.25" customHeight="1" x14ac:dyDescent="0.3">
      <c r="B37" s="87"/>
    </row>
    <row r="38" spans="1:5" ht="15.6" x14ac:dyDescent="0.3">
      <c r="A38" s="114" t="s">
        <v>103</v>
      </c>
      <c r="B38" s="114"/>
      <c r="C38" s="114"/>
      <c r="D38" s="114"/>
      <c r="E38" s="114"/>
    </row>
    <row r="39" spans="1:5" ht="39.6" x14ac:dyDescent="0.3">
      <c r="A39" s="68" t="s">
        <v>74</v>
      </c>
      <c r="B39" s="68" t="s">
        <v>14</v>
      </c>
      <c r="C39" s="68" t="s">
        <v>104</v>
      </c>
      <c r="D39" s="68" t="s">
        <v>77</v>
      </c>
      <c r="E39" s="68" t="s">
        <v>78</v>
      </c>
    </row>
    <row r="40" spans="1:5" s="77" customFormat="1" ht="14.4" x14ac:dyDescent="0.3">
      <c r="A40" s="83">
        <v>45632</v>
      </c>
      <c r="B40" s="82">
        <v>-333.67</v>
      </c>
      <c r="C40" s="77" t="s">
        <v>105</v>
      </c>
      <c r="D40" s="77" t="s">
        <v>106</v>
      </c>
      <c r="E40" s="77" t="s">
        <v>107</v>
      </c>
    </row>
    <row r="41" spans="1:5" s="77" customFormat="1" ht="14.4" x14ac:dyDescent="0.3">
      <c r="A41" s="81">
        <v>45846</v>
      </c>
      <c r="B41" s="82">
        <v>31.34</v>
      </c>
      <c r="C41" s="77" t="s">
        <v>105</v>
      </c>
      <c r="D41" s="77" t="s">
        <v>108</v>
      </c>
      <c r="E41" s="77" t="s">
        <v>107</v>
      </c>
    </row>
    <row r="42" spans="1:5" s="77" customFormat="1" ht="14.4" x14ac:dyDescent="0.3">
      <c r="A42" s="83">
        <v>45847</v>
      </c>
      <c r="B42" s="82">
        <v>547.04999999999995</v>
      </c>
      <c r="C42" s="77" t="s">
        <v>105</v>
      </c>
      <c r="D42" s="77" t="s">
        <v>106</v>
      </c>
      <c r="E42" s="77" t="s">
        <v>107</v>
      </c>
    </row>
    <row r="43" spans="1:5" s="77" customFormat="1" ht="14.4" x14ac:dyDescent="0.3">
      <c r="A43" s="83">
        <v>45847</v>
      </c>
      <c r="B43" s="82">
        <f>159.2+11.59</f>
        <v>170.79</v>
      </c>
      <c r="C43" s="77" t="s">
        <v>105</v>
      </c>
      <c r="D43" s="77" t="s">
        <v>109</v>
      </c>
      <c r="E43" s="77" t="s">
        <v>107</v>
      </c>
    </row>
    <row r="44" spans="1:5" s="77" customFormat="1" ht="14.4" x14ac:dyDescent="0.3">
      <c r="A44" s="83">
        <v>45848</v>
      </c>
      <c r="B44" s="82">
        <v>32.67</v>
      </c>
      <c r="C44" s="77" t="s">
        <v>105</v>
      </c>
      <c r="D44" s="77" t="s">
        <v>108</v>
      </c>
      <c r="E44" s="77" t="s">
        <v>107</v>
      </c>
    </row>
    <row r="45" spans="1:5" s="77" customFormat="1" ht="14.4" x14ac:dyDescent="0.3">
      <c r="A45" s="81">
        <v>45848</v>
      </c>
      <c r="B45" s="82">
        <v>116</v>
      </c>
      <c r="C45" s="77" t="s">
        <v>105</v>
      </c>
      <c r="D45" s="77" t="s">
        <v>110</v>
      </c>
      <c r="E45" s="77" t="s">
        <v>85</v>
      </c>
    </row>
    <row r="46" spans="1:5" s="77" customFormat="1" ht="14.4" x14ac:dyDescent="0.3">
      <c r="A46" s="83">
        <v>45868</v>
      </c>
      <c r="B46" s="82">
        <v>416.12</v>
      </c>
      <c r="C46" s="77" t="s">
        <v>105</v>
      </c>
      <c r="D46" s="77" t="s">
        <v>106</v>
      </c>
      <c r="E46" s="77" t="s">
        <v>107</v>
      </c>
    </row>
    <row r="47" spans="1:5" s="77" customFormat="1" ht="14.4" x14ac:dyDescent="0.3">
      <c r="A47" s="83">
        <v>45868</v>
      </c>
      <c r="B47" s="82">
        <v>30</v>
      </c>
      <c r="C47" s="77" t="s">
        <v>105</v>
      </c>
      <c r="D47" s="77" t="s">
        <v>111</v>
      </c>
      <c r="E47" s="77" t="s">
        <v>107</v>
      </c>
    </row>
    <row r="48" spans="1:5" ht="14.4" x14ac:dyDescent="0.3">
      <c r="A48" s="83">
        <v>45868</v>
      </c>
      <c r="B48" s="82">
        <f>195.01+11.59</f>
        <v>206.6</v>
      </c>
      <c r="C48" s="77" t="s">
        <v>105</v>
      </c>
      <c r="D48" s="77" t="s">
        <v>109</v>
      </c>
      <c r="E48" s="77" t="s">
        <v>107</v>
      </c>
    </row>
    <row r="49" spans="1:5" ht="14.4" x14ac:dyDescent="0.3">
      <c r="A49" s="83">
        <v>45869</v>
      </c>
      <c r="B49" s="82">
        <v>44.29</v>
      </c>
      <c r="C49" s="77" t="s">
        <v>105</v>
      </c>
      <c r="D49" s="77" t="s">
        <v>108</v>
      </c>
      <c r="E49" s="77" t="s">
        <v>85</v>
      </c>
    </row>
    <row r="50" spans="1:5" ht="14.4" x14ac:dyDescent="0.3">
      <c r="A50" s="83">
        <v>45876</v>
      </c>
      <c r="B50" s="82">
        <f>532.51+7.53</f>
        <v>540.04</v>
      </c>
      <c r="C50" s="77" t="s">
        <v>105</v>
      </c>
      <c r="D50" s="77" t="s">
        <v>106</v>
      </c>
      <c r="E50" s="77" t="s">
        <v>107</v>
      </c>
    </row>
    <row r="51" spans="1:5" ht="14.4" x14ac:dyDescent="0.3">
      <c r="A51" s="83">
        <v>45876</v>
      </c>
      <c r="B51" s="82">
        <f>167.2+11.59</f>
        <v>178.79</v>
      </c>
      <c r="C51" s="77" t="s">
        <v>105</v>
      </c>
      <c r="D51" s="77" t="s">
        <v>109</v>
      </c>
      <c r="E51" s="77" t="s">
        <v>107</v>
      </c>
    </row>
    <row r="52" spans="1:5" ht="14.4" x14ac:dyDescent="0.3">
      <c r="A52" s="81">
        <v>45876</v>
      </c>
      <c r="B52" s="82">
        <v>55.3</v>
      </c>
      <c r="C52" s="77" t="s">
        <v>105</v>
      </c>
      <c r="D52" s="77" t="s">
        <v>108</v>
      </c>
      <c r="E52" s="77" t="s">
        <v>107</v>
      </c>
    </row>
    <row r="53" spans="1:5" ht="14.4" x14ac:dyDescent="0.3">
      <c r="A53" s="81">
        <v>45876</v>
      </c>
      <c r="B53" s="82">
        <v>9.91</v>
      </c>
      <c r="C53" s="77" t="s">
        <v>105</v>
      </c>
      <c r="D53" s="77" t="s">
        <v>108</v>
      </c>
      <c r="E53" s="77" t="s">
        <v>107</v>
      </c>
    </row>
    <row r="54" spans="1:5" ht="14.4" x14ac:dyDescent="0.3">
      <c r="A54" s="81">
        <v>45877</v>
      </c>
      <c r="B54" s="82">
        <v>116</v>
      </c>
      <c r="C54" s="77" t="s">
        <v>105</v>
      </c>
      <c r="D54" s="77" t="s">
        <v>110</v>
      </c>
      <c r="E54" s="77" t="s">
        <v>85</v>
      </c>
    </row>
    <row r="55" spans="1:5" ht="14.4" x14ac:dyDescent="0.3">
      <c r="A55" s="81">
        <v>45877</v>
      </c>
      <c r="B55" s="82">
        <v>13.84</v>
      </c>
      <c r="C55" s="77" t="s">
        <v>105</v>
      </c>
      <c r="D55" s="77" t="s">
        <v>112</v>
      </c>
      <c r="E55" s="77" t="s">
        <v>107</v>
      </c>
    </row>
    <row r="56" spans="1:5" ht="14.4" x14ac:dyDescent="0.3">
      <c r="A56" s="81">
        <v>45877</v>
      </c>
      <c r="B56" s="82">
        <v>57</v>
      </c>
      <c r="C56" s="77" t="s">
        <v>105</v>
      </c>
      <c r="D56" s="77" t="s">
        <v>108</v>
      </c>
      <c r="E56" s="77" t="s">
        <v>107</v>
      </c>
    </row>
    <row r="57" spans="1:5" ht="14.4" x14ac:dyDescent="0.3">
      <c r="A57" s="81">
        <v>45889</v>
      </c>
      <c r="B57" s="82">
        <v>15.7</v>
      </c>
      <c r="C57" s="77" t="s">
        <v>113</v>
      </c>
      <c r="D57" s="77" t="s">
        <v>108</v>
      </c>
      <c r="E57" s="77" t="s">
        <v>85</v>
      </c>
    </row>
    <row r="58" spans="1:5" ht="14.4" x14ac:dyDescent="0.3">
      <c r="A58" s="83">
        <v>45896</v>
      </c>
      <c r="B58" s="82">
        <f>271.56+7.53</f>
        <v>279.08999999999997</v>
      </c>
      <c r="C58" s="77" t="s">
        <v>114</v>
      </c>
      <c r="D58" s="77" t="s">
        <v>106</v>
      </c>
      <c r="E58" s="77" t="s">
        <v>107</v>
      </c>
    </row>
    <row r="59" spans="1:5" ht="14.4" x14ac:dyDescent="0.3">
      <c r="A59" s="83">
        <v>45896</v>
      </c>
      <c r="B59" s="82">
        <f>178.5+12.88</f>
        <v>191.38</v>
      </c>
      <c r="C59" s="77" t="s">
        <v>114</v>
      </c>
      <c r="D59" s="77" t="s">
        <v>106</v>
      </c>
      <c r="E59" s="77" t="s">
        <v>107</v>
      </c>
    </row>
    <row r="60" spans="1:5" ht="14.4" x14ac:dyDescent="0.3">
      <c r="A60" s="81">
        <v>45896</v>
      </c>
      <c r="B60" s="82">
        <f>195+11.59</f>
        <v>206.59</v>
      </c>
      <c r="C60" s="77" t="s">
        <v>105</v>
      </c>
      <c r="D60" s="77" t="s">
        <v>109</v>
      </c>
      <c r="E60" s="77" t="s">
        <v>107</v>
      </c>
    </row>
    <row r="61" spans="1:5" ht="14.4" x14ac:dyDescent="0.3">
      <c r="A61" s="81">
        <v>45896</v>
      </c>
      <c r="B61" s="82">
        <v>59.5</v>
      </c>
      <c r="C61" s="77" t="s">
        <v>114</v>
      </c>
      <c r="D61" s="77" t="s">
        <v>108</v>
      </c>
      <c r="E61" s="77" t="s">
        <v>107</v>
      </c>
    </row>
    <row r="62" spans="1:5" ht="14.4" x14ac:dyDescent="0.3">
      <c r="A62" s="81">
        <v>45897</v>
      </c>
      <c r="B62" s="82">
        <v>31.37</v>
      </c>
      <c r="C62" s="77" t="s">
        <v>114</v>
      </c>
      <c r="D62" s="77" t="s">
        <v>108</v>
      </c>
      <c r="E62" s="77" t="s">
        <v>107</v>
      </c>
    </row>
    <row r="63" spans="1:5" ht="14.4" x14ac:dyDescent="0.3">
      <c r="A63" s="81">
        <v>45897</v>
      </c>
      <c r="B63" s="82">
        <v>34.4</v>
      </c>
      <c r="C63" s="77" t="s">
        <v>114</v>
      </c>
      <c r="D63" s="77" t="s">
        <v>108</v>
      </c>
      <c r="E63" s="77" t="s">
        <v>107</v>
      </c>
    </row>
    <row r="64" spans="1:5" ht="14.4" x14ac:dyDescent="0.3">
      <c r="A64" s="81">
        <v>45898</v>
      </c>
      <c r="B64" s="82">
        <v>116</v>
      </c>
      <c r="C64" s="77" t="s">
        <v>114</v>
      </c>
      <c r="D64" s="77" t="s">
        <v>115</v>
      </c>
      <c r="E64" s="77" t="s">
        <v>85</v>
      </c>
    </row>
    <row r="65" spans="1:5" ht="14.4" x14ac:dyDescent="0.3">
      <c r="A65" s="81">
        <v>45932</v>
      </c>
      <c r="B65" s="82">
        <f>771.12+7.53</f>
        <v>778.65</v>
      </c>
      <c r="C65" s="77" t="s">
        <v>105</v>
      </c>
      <c r="D65" s="77" t="s">
        <v>116</v>
      </c>
      <c r="E65" s="77" t="s">
        <v>117</v>
      </c>
    </row>
    <row r="66" spans="1:5" ht="14.4" x14ac:dyDescent="0.3">
      <c r="A66" s="81">
        <v>45932</v>
      </c>
      <c r="B66" s="82">
        <f>220+11.59</f>
        <v>231.59</v>
      </c>
      <c r="C66" s="77" t="s">
        <v>105</v>
      </c>
      <c r="D66" s="77" t="s">
        <v>109</v>
      </c>
      <c r="E66" s="77" t="s">
        <v>107</v>
      </c>
    </row>
    <row r="67" spans="1:5" ht="14.4" x14ac:dyDescent="0.3">
      <c r="A67" s="81">
        <v>45932</v>
      </c>
      <c r="B67" s="82">
        <v>9.7200000000000006</v>
      </c>
      <c r="C67" s="77" t="s">
        <v>105</v>
      </c>
      <c r="D67" s="77" t="s">
        <v>108</v>
      </c>
      <c r="E67" s="77" t="s">
        <v>107</v>
      </c>
    </row>
    <row r="68" spans="1:5" ht="14.4" x14ac:dyDescent="0.3">
      <c r="A68" s="81">
        <v>45933</v>
      </c>
      <c r="B68" s="82">
        <v>43.4</v>
      </c>
      <c r="C68" s="77" t="s">
        <v>105</v>
      </c>
      <c r="D68" s="77" t="s">
        <v>108</v>
      </c>
      <c r="E68" s="77" t="s">
        <v>107</v>
      </c>
    </row>
    <row r="69" spans="1:5" ht="14.4" x14ac:dyDescent="0.3">
      <c r="A69" s="81">
        <v>45934</v>
      </c>
      <c r="B69" s="82">
        <v>35.159999999999997</v>
      </c>
      <c r="C69" s="77" t="s">
        <v>105</v>
      </c>
      <c r="D69" s="77" t="s">
        <v>108</v>
      </c>
      <c r="E69" s="77" t="s">
        <v>107</v>
      </c>
    </row>
    <row r="70" spans="1:5" ht="14.4" x14ac:dyDescent="0.3">
      <c r="A70" s="81">
        <v>45934</v>
      </c>
      <c r="B70" s="82">
        <v>142</v>
      </c>
      <c r="C70" s="77" t="s">
        <v>105</v>
      </c>
      <c r="D70" s="77" t="s">
        <v>118</v>
      </c>
      <c r="E70" s="77" t="s">
        <v>85</v>
      </c>
    </row>
    <row r="71" spans="1:5" ht="14.4" x14ac:dyDescent="0.3">
      <c r="A71" s="81">
        <v>45958</v>
      </c>
      <c r="B71" s="82">
        <f>476.25+7.53</f>
        <v>483.78</v>
      </c>
      <c r="C71" s="77" t="s">
        <v>119</v>
      </c>
      <c r="D71" s="77" t="s">
        <v>106</v>
      </c>
      <c r="E71" s="77" t="s">
        <v>120</v>
      </c>
    </row>
    <row r="72" spans="1:5" ht="14.4" x14ac:dyDescent="0.3">
      <c r="A72" s="81">
        <v>45959</v>
      </c>
      <c r="B72" s="82">
        <f>137.75+12.88+29.08</f>
        <v>179.70999999999998</v>
      </c>
      <c r="C72" s="77" t="s">
        <v>119</v>
      </c>
      <c r="D72" s="77" t="s">
        <v>106</v>
      </c>
      <c r="E72" s="77" t="s">
        <v>120</v>
      </c>
    </row>
    <row r="73" spans="1:5" ht="14.4" x14ac:dyDescent="0.3">
      <c r="A73" s="81">
        <v>45959</v>
      </c>
      <c r="B73" s="82">
        <v>28</v>
      </c>
      <c r="C73" s="77" t="s">
        <v>119</v>
      </c>
      <c r="D73" s="77" t="s">
        <v>111</v>
      </c>
      <c r="E73" s="77" t="s">
        <v>120</v>
      </c>
    </row>
    <row r="74" spans="1:5" ht="14.4" x14ac:dyDescent="0.3">
      <c r="A74" s="81">
        <v>45959</v>
      </c>
      <c r="B74" s="82">
        <f>358+11.59</f>
        <v>369.59</v>
      </c>
      <c r="C74" s="77" t="s">
        <v>119</v>
      </c>
      <c r="D74" s="77" t="s">
        <v>121</v>
      </c>
      <c r="E74" s="77" t="s">
        <v>120</v>
      </c>
    </row>
    <row r="75" spans="1:5" ht="14.4" x14ac:dyDescent="0.3">
      <c r="A75" s="81">
        <v>45959</v>
      </c>
      <c r="B75" s="82">
        <v>31</v>
      </c>
      <c r="C75" s="77" t="s">
        <v>119</v>
      </c>
      <c r="D75" s="77" t="s">
        <v>122</v>
      </c>
      <c r="E75" s="77" t="s">
        <v>120</v>
      </c>
    </row>
    <row r="76" spans="1:5" ht="14.4" x14ac:dyDescent="0.3">
      <c r="A76" s="81">
        <v>45959</v>
      </c>
      <c r="B76" s="82">
        <v>59.68</v>
      </c>
      <c r="C76" s="77" t="s">
        <v>119</v>
      </c>
      <c r="D76" s="77" t="s">
        <v>108</v>
      </c>
      <c r="E76" s="77" t="s">
        <v>120</v>
      </c>
    </row>
    <row r="77" spans="1:5" ht="14.4" x14ac:dyDescent="0.3">
      <c r="A77" s="81">
        <v>45961</v>
      </c>
      <c r="B77" s="82">
        <v>96</v>
      </c>
      <c r="C77" s="77" t="s">
        <v>119</v>
      </c>
      <c r="D77" s="77" t="s">
        <v>108</v>
      </c>
      <c r="E77" s="77" t="s">
        <v>120</v>
      </c>
    </row>
    <row r="78" spans="1:5" ht="14.4" x14ac:dyDescent="0.3">
      <c r="A78" s="81">
        <v>45966</v>
      </c>
      <c r="B78" s="82">
        <v>55.26</v>
      </c>
      <c r="C78" s="77" t="s">
        <v>123</v>
      </c>
      <c r="D78" s="77" t="s">
        <v>108</v>
      </c>
      <c r="E78" s="77" t="s">
        <v>120</v>
      </c>
    </row>
    <row r="79" spans="1:5" ht="14.4" x14ac:dyDescent="0.3">
      <c r="A79" s="81">
        <v>45967</v>
      </c>
      <c r="B79" s="82">
        <f>643.08+7.53</f>
        <v>650.61</v>
      </c>
      <c r="C79" s="77" t="s">
        <v>123</v>
      </c>
      <c r="D79" s="77" t="s">
        <v>116</v>
      </c>
      <c r="E79" s="77" t="s">
        <v>124</v>
      </c>
    </row>
    <row r="80" spans="1:5" ht="14.4" x14ac:dyDescent="0.3">
      <c r="A80" s="81">
        <v>45967</v>
      </c>
      <c r="B80" s="82">
        <v>46</v>
      </c>
      <c r="C80" s="77" t="s">
        <v>123</v>
      </c>
      <c r="D80" s="77" t="s">
        <v>115</v>
      </c>
      <c r="E80" s="77" t="s">
        <v>120</v>
      </c>
    </row>
    <row r="81" spans="1:5" ht="14.4" x14ac:dyDescent="0.3">
      <c r="A81" s="81">
        <v>45967</v>
      </c>
      <c r="B81" s="82">
        <v>63.29</v>
      </c>
      <c r="C81" s="77" t="s">
        <v>123</v>
      </c>
      <c r="D81" s="77" t="s">
        <v>108</v>
      </c>
      <c r="E81" s="77" t="s">
        <v>120</v>
      </c>
    </row>
    <row r="82" spans="1:5" ht="14.4" x14ac:dyDescent="0.3">
      <c r="A82" s="81">
        <v>45972</v>
      </c>
      <c r="B82" s="82">
        <f>200+7.53</f>
        <v>207.53</v>
      </c>
      <c r="C82" s="77" t="s">
        <v>125</v>
      </c>
      <c r="D82" s="77" t="s">
        <v>109</v>
      </c>
      <c r="E82" s="77" t="s">
        <v>107</v>
      </c>
    </row>
    <row r="83" spans="1:5" ht="14.4" x14ac:dyDescent="0.3">
      <c r="A83" s="81">
        <v>45972</v>
      </c>
      <c r="B83" s="82">
        <f>769.18+11.59</f>
        <v>780.77</v>
      </c>
      <c r="C83" s="77" t="s">
        <v>105</v>
      </c>
      <c r="D83" s="77" t="s">
        <v>116</v>
      </c>
      <c r="E83" s="77" t="s">
        <v>117</v>
      </c>
    </row>
    <row r="84" spans="1:5" ht="14.4" x14ac:dyDescent="0.3">
      <c r="A84" s="81">
        <v>45972</v>
      </c>
      <c r="B84" s="82">
        <v>50</v>
      </c>
      <c r="C84" s="77" t="s">
        <v>105</v>
      </c>
      <c r="D84" s="77" t="s">
        <v>108</v>
      </c>
      <c r="E84" s="77" t="s">
        <v>107</v>
      </c>
    </row>
    <row r="85" spans="1:5" ht="14.4" x14ac:dyDescent="0.3">
      <c r="A85" s="81">
        <v>45972</v>
      </c>
      <c r="B85" s="82">
        <v>50.8</v>
      </c>
      <c r="C85" s="77" t="s">
        <v>105</v>
      </c>
      <c r="D85" s="77" t="s">
        <v>108</v>
      </c>
      <c r="E85" s="77" t="s">
        <v>107</v>
      </c>
    </row>
    <row r="86" spans="1:5" ht="14.4" x14ac:dyDescent="0.3">
      <c r="A86" s="81">
        <v>45973</v>
      </c>
      <c r="B86" s="82">
        <v>92</v>
      </c>
      <c r="C86" s="77" t="s">
        <v>105</v>
      </c>
      <c r="D86" s="77" t="s">
        <v>110</v>
      </c>
      <c r="E86" s="77" t="s">
        <v>107</v>
      </c>
    </row>
    <row r="87" spans="1:5" ht="14.4" x14ac:dyDescent="0.3">
      <c r="A87" s="81">
        <v>45973</v>
      </c>
      <c r="B87" s="82">
        <v>35.229999999999997</v>
      </c>
      <c r="C87" s="77" t="s">
        <v>105</v>
      </c>
      <c r="D87" s="77" t="s">
        <v>108</v>
      </c>
      <c r="E87" s="77" t="s">
        <v>107</v>
      </c>
    </row>
    <row r="88" spans="1:5" ht="14.4" x14ac:dyDescent="0.3">
      <c r="A88" s="81">
        <v>45981</v>
      </c>
      <c r="B88" s="82">
        <v>10.65</v>
      </c>
      <c r="C88" s="77" t="s">
        <v>126</v>
      </c>
      <c r="D88" s="77" t="s">
        <v>108</v>
      </c>
      <c r="E88" s="77" t="s">
        <v>85</v>
      </c>
    </row>
    <row r="89" spans="1:5" ht="14.4" x14ac:dyDescent="0.3">
      <c r="A89" s="81">
        <v>45981</v>
      </c>
      <c r="B89" s="82">
        <v>15.25</v>
      </c>
      <c r="C89" s="77" t="s">
        <v>126</v>
      </c>
      <c r="D89" s="77" t="s">
        <v>108</v>
      </c>
      <c r="E89" s="77" t="s">
        <v>85</v>
      </c>
    </row>
    <row r="90" spans="1:5" ht="14.4" x14ac:dyDescent="0.3">
      <c r="A90" s="81">
        <v>46001</v>
      </c>
      <c r="B90" s="82">
        <v>37.75</v>
      </c>
      <c r="C90" s="77" t="s">
        <v>105</v>
      </c>
      <c r="D90" s="77" t="s">
        <v>108</v>
      </c>
      <c r="E90" s="77" t="s">
        <v>107</v>
      </c>
    </row>
    <row r="91" spans="1:5" ht="14.4" x14ac:dyDescent="0.3">
      <c r="A91" s="81">
        <v>46002</v>
      </c>
      <c r="B91" s="82">
        <v>32.28</v>
      </c>
      <c r="C91" s="77" t="s">
        <v>105</v>
      </c>
      <c r="D91" s="77" t="s">
        <v>108</v>
      </c>
      <c r="E91" s="77" t="s">
        <v>107</v>
      </c>
    </row>
    <row r="92" spans="1:5" ht="14.4" x14ac:dyDescent="0.3">
      <c r="A92" s="81">
        <v>46002</v>
      </c>
      <c r="B92" s="82">
        <v>407.48999999999995</v>
      </c>
      <c r="C92" s="77" t="s">
        <v>105</v>
      </c>
      <c r="D92" s="77" t="s">
        <v>106</v>
      </c>
      <c r="E92" s="77" t="s">
        <v>107</v>
      </c>
    </row>
    <row r="93" spans="1:5" ht="14.4" x14ac:dyDescent="0.3">
      <c r="A93" s="81">
        <v>46002</v>
      </c>
      <c r="B93" s="82">
        <v>261.58999999999997</v>
      </c>
      <c r="C93" s="77" t="s">
        <v>105</v>
      </c>
      <c r="D93" s="77" t="s">
        <v>109</v>
      </c>
      <c r="E93" s="77" t="s">
        <v>107</v>
      </c>
    </row>
    <row r="94" spans="1:5" ht="14.4" x14ac:dyDescent="0.3">
      <c r="A94" s="81">
        <v>46002</v>
      </c>
      <c r="B94" s="82">
        <v>28.5</v>
      </c>
      <c r="C94" s="77" t="s">
        <v>105</v>
      </c>
      <c r="D94" s="77" t="s">
        <v>111</v>
      </c>
      <c r="E94" s="77" t="s">
        <v>107</v>
      </c>
    </row>
    <row r="95" spans="1:5" ht="14.4" x14ac:dyDescent="0.3">
      <c r="A95" s="10">
        <v>46004</v>
      </c>
      <c r="B95" s="82">
        <v>52.35</v>
      </c>
      <c r="C95" s="77" t="s">
        <v>105</v>
      </c>
      <c r="D95" s="77" t="s">
        <v>108</v>
      </c>
      <c r="E95" s="77" t="s">
        <v>107</v>
      </c>
    </row>
    <row r="96" spans="1:5" ht="14.4" x14ac:dyDescent="0.3">
      <c r="A96" s="83">
        <v>46072</v>
      </c>
      <c r="B96" s="82">
        <f>225+20</f>
        <v>245</v>
      </c>
      <c r="C96" s="77" t="s">
        <v>105</v>
      </c>
      <c r="D96" s="77" t="s">
        <v>109</v>
      </c>
      <c r="E96" s="77" t="s">
        <v>107</v>
      </c>
    </row>
    <row r="97" spans="1:7" ht="14.4" x14ac:dyDescent="0.3">
      <c r="A97" s="83">
        <v>46072</v>
      </c>
      <c r="B97" s="82">
        <v>870.75</v>
      </c>
      <c r="C97" s="77" t="s">
        <v>105</v>
      </c>
      <c r="D97" s="77" t="s">
        <v>116</v>
      </c>
      <c r="E97" s="77" t="s">
        <v>107</v>
      </c>
    </row>
    <row r="98" spans="1:7" ht="14.4" x14ac:dyDescent="0.3">
      <c r="A98" s="83">
        <v>46072</v>
      </c>
      <c r="B98" s="82">
        <v>32.24</v>
      </c>
      <c r="C98" s="77" t="s">
        <v>105</v>
      </c>
      <c r="D98" s="77" t="s">
        <v>108</v>
      </c>
      <c r="E98" s="77" t="s">
        <v>107</v>
      </c>
    </row>
    <row r="99" spans="1:7" ht="14.4" x14ac:dyDescent="0.3">
      <c r="A99" s="83">
        <v>46072</v>
      </c>
      <c r="B99" s="82">
        <v>128</v>
      </c>
      <c r="C99" s="77" t="s">
        <v>105</v>
      </c>
      <c r="D99" s="77" t="s">
        <v>115</v>
      </c>
      <c r="E99" s="77" t="s">
        <v>85</v>
      </c>
      <c r="F99" s="77"/>
    </row>
    <row r="100" spans="1:7" ht="14.4" x14ac:dyDescent="0.3">
      <c r="A100" s="83" t="s">
        <v>127</v>
      </c>
      <c r="B100" s="82">
        <v>205</v>
      </c>
      <c r="C100" s="77" t="s">
        <v>114</v>
      </c>
      <c r="D100" s="77" t="s">
        <v>109</v>
      </c>
      <c r="E100" s="77" t="s">
        <v>120</v>
      </c>
    </row>
    <row r="101" spans="1:7" ht="14.4" x14ac:dyDescent="0.3">
      <c r="A101" s="83">
        <v>46076</v>
      </c>
      <c r="B101" s="82">
        <v>362.64</v>
      </c>
      <c r="C101" s="77" t="s">
        <v>114</v>
      </c>
      <c r="D101" s="77" t="s">
        <v>116</v>
      </c>
      <c r="E101" s="77" t="s">
        <v>120</v>
      </c>
      <c r="F101" s="77"/>
      <c r="G101" s="99"/>
    </row>
    <row r="102" spans="1:7" ht="14.4" x14ac:dyDescent="0.3">
      <c r="A102" s="83">
        <v>46076</v>
      </c>
      <c r="B102" s="82">
        <v>67.599999999999994</v>
      </c>
      <c r="C102" s="77" t="s">
        <v>114</v>
      </c>
      <c r="D102" s="77" t="s">
        <v>108</v>
      </c>
      <c r="E102" s="77" t="s">
        <v>120</v>
      </c>
    </row>
    <row r="103" spans="1:7" ht="14.4" x14ac:dyDescent="0.3">
      <c r="A103" s="83">
        <v>46076</v>
      </c>
      <c r="B103" s="82">
        <v>13.61</v>
      </c>
      <c r="C103" s="77" t="s">
        <v>114</v>
      </c>
      <c r="D103" s="77" t="s">
        <v>108</v>
      </c>
      <c r="E103" s="77" t="s">
        <v>120</v>
      </c>
    </row>
    <row r="104" spans="1:7" ht="14.4" x14ac:dyDescent="0.3">
      <c r="A104" s="83">
        <v>46077</v>
      </c>
      <c r="B104" s="82">
        <v>10.4</v>
      </c>
      <c r="C104" s="77" t="s">
        <v>114</v>
      </c>
      <c r="D104" s="77" t="s">
        <v>108</v>
      </c>
      <c r="E104" s="77" t="s">
        <v>120</v>
      </c>
    </row>
    <row r="105" spans="1:7" ht="14.4" x14ac:dyDescent="0.3">
      <c r="A105" s="83">
        <v>46077</v>
      </c>
      <c r="B105" s="82">
        <v>96</v>
      </c>
      <c r="C105" s="77" t="s">
        <v>114</v>
      </c>
      <c r="D105" s="77" t="s">
        <v>108</v>
      </c>
      <c r="E105" s="77" t="s">
        <v>120</v>
      </c>
    </row>
    <row r="106" spans="1:7" ht="14.4" x14ac:dyDescent="0.3">
      <c r="A106" s="83">
        <v>46077</v>
      </c>
      <c r="B106" s="82">
        <v>15.56</v>
      </c>
      <c r="C106" s="77" t="s">
        <v>114</v>
      </c>
      <c r="D106" s="77" t="s">
        <v>108</v>
      </c>
      <c r="E106" s="77" t="s">
        <v>120</v>
      </c>
    </row>
    <row r="107" spans="1:7" ht="14.4" x14ac:dyDescent="0.3">
      <c r="A107" s="83">
        <v>46077</v>
      </c>
      <c r="B107" s="82">
        <v>116</v>
      </c>
      <c r="C107" s="77" t="s">
        <v>114</v>
      </c>
      <c r="D107" s="77" t="s">
        <v>110</v>
      </c>
      <c r="E107" s="77" t="s">
        <v>120</v>
      </c>
    </row>
    <row r="108" spans="1:7" ht="14.4" x14ac:dyDescent="0.3">
      <c r="A108" s="83">
        <v>46077</v>
      </c>
      <c r="B108" s="82">
        <v>29.3</v>
      </c>
      <c r="C108" s="77" t="s">
        <v>114</v>
      </c>
      <c r="D108" s="77" t="s">
        <v>108</v>
      </c>
      <c r="E108" s="77" t="s">
        <v>120</v>
      </c>
      <c r="F108" s="77"/>
    </row>
    <row r="109" spans="1:7" ht="14.4" x14ac:dyDescent="0.3">
      <c r="A109" s="83">
        <v>46077</v>
      </c>
      <c r="B109" s="82">
        <v>105.4</v>
      </c>
      <c r="C109" s="77" t="s">
        <v>114</v>
      </c>
      <c r="D109" s="77" t="s">
        <v>108</v>
      </c>
      <c r="E109" s="77" t="s">
        <v>120</v>
      </c>
      <c r="F109" s="77"/>
    </row>
    <row r="110" spans="1:7" ht="14.4" x14ac:dyDescent="0.3">
      <c r="A110" s="83">
        <v>46077</v>
      </c>
      <c r="B110" s="82">
        <v>30.8</v>
      </c>
      <c r="C110" s="77" t="s">
        <v>114</v>
      </c>
      <c r="D110" s="77" t="s">
        <v>108</v>
      </c>
      <c r="E110" s="77" t="s">
        <v>85</v>
      </c>
      <c r="F110" s="77"/>
    </row>
    <row r="111" spans="1:7" ht="14.4" x14ac:dyDescent="0.3">
      <c r="A111" s="83">
        <v>46077</v>
      </c>
      <c r="B111" s="82">
        <v>34.51</v>
      </c>
      <c r="C111" s="77" t="s">
        <v>128</v>
      </c>
      <c r="D111" s="77" t="s">
        <v>112</v>
      </c>
      <c r="E111" s="77" t="s">
        <v>85</v>
      </c>
      <c r="F111" s="77"/>
    </row>
    <row r="112" spans="1:7" ht="14.4" x14ac:dyDescent="0.3">
      <c r="A112" s="83">
        <v>46111</v>
      </c>
      <c r="B112" s="82">
        <v>572.70000000000005</v>
      </c>
      <c r="C112" s="77" t="s">
        <v>129</v>
      </c>
      <c r="D112" s="77" t="s">
        <v>130</v>
      </c>
      <c r="E112" s="77" t="s">
        <v>120</v>
      </c>
      <c r="F112" s="77"/>
    </row>
    <row r="113" spans="1:6" ht="14.4" x14ac:dyDescent="0.3">
      <c r="A113" s="83">
        <v>46114</v>
      </c>
      <c r="B113" s="82">
        <f>212.4+12.88</f>
        <v>225.28</v>
      </c>
      <c r="C113" s="77" t="s">
        <v>129</v>
      </c>
      <c r="D113" s="77" t="s">
        <v>106</v>
      </c>
      <c r="E113" s="77" t="s">
        <v>120</v>
      </c>
      <c r="F113" s="77"/>
    </row>
    <row r="114" spans="1:6" ht="14.4" x14ac:dyDescent="0.3">
      <c r="A114" s="83">
        <v>46125</v>
      </c>
      <c r="B114" s="82">
        <v>505.09999999999997</v>
      </c>
      <c r="C114" s="77" t="s">
        <v>119</v>
      </c>
      <c r="D114" s="77" t="s">
        <v>106</v>
      </c>
      <c r="E114" s="77" t="s">
        <v>120</v>
      </c>
      <c r="F114" s="77"/>
    </row>
    <row r="115" spans="1:6" ht="14.4" x14ac:dyDescent="0.3">
      <c r="A115" s="83">
        <v>46125</v>
      </c>
      <c r="B115" s="82">
        <f>358+12.88</f>
        <v>370.88</v>
      </c>
      <c r="C115" s="77" t="s">
        <v>119</v>
      </c>
      <c r="D115" s="77" t="s">
        <v>131</v>
      </c>
      <c r="E115" s="77" t="s">
        <v>120</v>
      </c>
      <c r="F115" s="77"/>
    </row>
    <row r="116" spans="1:6" ht="14.4" x14ac:dyDescent="0.3">
      <c r="A116" s="83">
        <v>46125</v>
      </c>
      <c r="B116" s="82">
        <v>29.9</v>
      </c>
      <c r="C116" s="77" t="s">
        <v>132</v>
      </c>
      <c r="D116" s="77" t="s">
        <v>108</v>
      </c>
      <c r="E116" s="77" t="s">
        <v>120</v>
      </c>
      <c r="F116" s="77"/>
    </row>
    <row r="117" spans="1:6" ht="14.4" x14ac:dyDescent="0.3">
      <c r="A117" s="83">
        <v>46125</v>
      </c>
      <c r="B117" s="82">
        <v>59.51</v>
      </c>
      <c r="C117" s="77" t="s">
        <v>132</v>
      </c>
      <c r="D117" s="77" t="s">
        <v>108</v>
      </c>
      <c r="E117" s="77" t="s">
        <v>120</v>
      </c>
      <c r="F117" s="77"/>
    </row>
    <row r="118" spans="1:6" ht="14.4" x14ac:dyDescent="0.3">
      <c r="A118" s="83">
        <v>46126</v>
      </c>
      <c r="B118" s="82">
        <v>9.7200000000000006</v>
      </c>
      <c r="C118" s="77" t="s">
        <v>132</v>
      </c>
      <c r="D118" s="77" t="s">
        <v>108</v>
      </c>
      <c r="E118" s="77" t="s">
        <v>120</v>
      </c>
      <c r="F118" s="77"/>
    </row>
    <row r="119" spans="1:6" ht="14.4" x14ac:dyDescent="0.3">
      <c r="A119" s="83">
        <v>46126</v>
      </c>
      <c r="B119" s="82">
        <v>11.71</v>
      </c>
      <c r="C119" s="77" t="s">
        <v>132</v>
      </c>
      <c r="D119" s="77" t="s">
        <v>108</v>
      </c>
      <c r="E119" s="77" t="s">
        <v>120</v>
      </c>
      <c r="F119" s="77"/>
    </row>
    <row r="120" spans="1:6" ht="14.4" x14ac:dyDescent="0.3">
      <c r="A120" s="83">
        <v>46126</v>
      </c>
      <c r="B120" s="82">
        <v>17.5</v>
      </c>
      <c r="C120" s="77" t="s">
        <v>132</v>
      </c>
      <c r="D120" s="77" t="s">
        <v>112</v>
      </c>
      <c r="E120" s="77" t="s">
        <v>120</v>
      </c>
      <c r="F120" s="77"/>
    </row>
    <row r="121" spans="1:6" ht="14.4" x14ac:dyDescent="0.3">
      <c r="A121" s="83">
        <v>46127</v>
      </c>
      <c r="B121" s="82">
        <f>287.13+11.59</f>
        <v>298.71999999999997</v>
      </c>
      <c r="C121" s="77" t="s">
        <v>119</v>
      </c>
      <c r="D121" s="77" t="s">
        <v>106</v>
      </c>
      <c r="E121" s="77" t="s">
        <v>120</v>
      </c>
      <c r="F121" s="77"/>
    </row>
    <row r="122" spans="1:6" ht="14.4" x14ac:dyDescent="0.3">
      <c r="A122" s="83">
        <v>46127</v>
      </c>
      <c r="B122" s="82">
        <v>11.5</v>
      </c>
      <c r="C122" s="77" t="s">
        <v>132</v>
      </c>
      <c r="D122" s="77" t="s">
        <v>111</v>
      </c>
      <c r="E122" s="77" t="s">
        <v>120</v>
      </c>
      <c r="F122" s="77"/>
    </row>
    <row r="123" spans="1:6" ht="14.4" x14ac:dyDescent="0.3">
      <c r="A123" s="83">
        <v>46127</v>
      </c>
      <c r="B123" s="82">
        <v>31.07</v>
      </c>
      <c r="C123" s="77" t="s">
        <v>132</v>
      </c>
      <c r="D123" s="77" t="s">
        <v>108</v>
      </c>
      <c r="E123" s="77" t="s">
        <v>120</v>
      </c>
      <c r="F123" s="77"/>
    </row>
    <row r="124" spans="1:6" ht="14.4" x14ac:dyDescent="0.3">
      <c r="A124" s="83">
        <v>46127</v>
      </c>
      <c r="B124" s="82">
        <v>61.62</v>
      </c>
      <c r="C124" s="77" t="s">
        <v>132</v>
      </c>
      <c r="D124" s="77" t="s">
        <v>108</v>
      </c>
      <c r="E124" s="77" t="s">
        <v>120</v>
      </c>
      <c r="F124" s="77"/>
    </row>
    <row r="125" spans="1:6" ht="14.4" x14ac:dyDescent="0.3">
      <c r="A125" s="83">
        <v>46140</v>
      </c>
      <c r="B125" s="82">
        <v>44.48</v>
      </c>
      <c r="C125" s="77" t="s">
        <v>114</v>
      </c>
      <c r="D125" s="77" t="s">
        <v>108</v>
      </c>
      <c r="E125" s="77" t="s">
        <v>120</v>
      </c>
      <c r="F125" s="77"/>
    </row>
    <row r="126" spans="1:6" ht="14.4" x14ac:dyDescent="0.3">
      <c r="A126" s="83" t="s">
        <v>133</v>
      </c>
      <c r="B126" s="82">
        <v>368.59</v>
      </c>
      <c r="C126" s="77" t="s">
        <v>114</v>
      </c>
      <c r="D126" s="77" t="s">
        <v>106</v>
      </c>
      <c r="E126" s="77" t="s">
        <v>107</v>
      </c>
      <c r="F126" s="77"/>
    </row>
    <row r="127" spans="1:6" ht="14.4" x14ac:dyDescent="0.3">
      <c r="A127" s="83">
        <v>46141</v>
      </c>
      <c r="B127" s="82">
        <f>194.96+12.88+12.88+12.88</f>
        <v>233.6</v>
      </c>
      <c r="C127" s="77" t="s">
        <v>114</v>
      </c>
      <c r="D127" s="77" t="s">
        <v>106</v>
      </c>
      <c r="E127" s="77" t="s">
        <v>107</v>
      </c>
      <c r="F127" s="77"/>
    </row>
    <row r="128" spans="1:6" ht="14.4" x14ac:dyDescent="0.3">
      <c r="A128" s="83">
        <v>46141</v>
      </c>
      <c r="B128" s="82">
        <f>21.51+7.5</f>
        <v>29.01</v>
      </c>
      <c r="C128" s="77" t="s">
        <v>114</v>
      </c>
      <c r="D128" s="77" t="s">
        <v>111</v>
      </c>
      <c r="E128" s="77" t="s">
        <v>107</v>
      </c>
      <c r="F128" s="77"/>
    </row>
    <row r="129" spans="1:6" ht="14.4" x14ac:dyDescent="0.3">
      <c r="A129" s="83">
        <v>46141</v>
      </c>
      <c r="B129" s="82">
        <v>50</v>
      </c>
      <c r="C129" s="77" t="s">
        <v>114</v>
      </c>
      <c r="D129" s="77" t="s">
        <v>134</v>
      </c>
      <c r="E129" s="77" t="s">
        <v>107</v>
      </c>
      <c r="F129" s="77"/>
    </row>
    <row r="130" spans="1:6" ht="14.4" x14ac:dyDescent="0.3">
      <c r="A130" s="83">
        <v>46141</v>
      </c>
      <c r="B130" s="82">
        <f>410+11.59</f>
        <v>421.59</v>
      </c>
      <c r="C130" s="77" t="s">
        <v>114</v>
      </c>
      <c r="D130" s="77" t="s">
        <v>135</v>
      </c>
      <c r="E130" s="77" t="s">
        <v>107</v>
      </c>
      <c r="F130" s="77"/>
    </row>
    <row r="131" spans="1:6" ht="14.4" x14ac:dyDescent="0.3">
      <c r="A131" s="83">
        <v>46141</v>
      </c>
      <c r="B131" s="82">
        <v>31.89</v>
      </c>
      <c r="C131" s="77" t="s">
        <v>136</v>
      </c>
      <c r="D131" s="77" t="s">
        <v>108</v>
      </c>
      <c r="E131" s="77" t="s">
        <v>107</v>
      </c>
      <c r="F131" s="77"/>
    </row>
    <row r="132" spans="1:6" ht="14.4" x14ac:dyDescent="0.3">
      <c r="A132" s="83">
        <v>46143</v>
      </c>
      <c r="B132" s="82">
        <v>36.04</v>
      </c>
      <c r="C132" s="77" t="s">
        <v>136</v>
      </c>
      <c r="D132" s="77" t="s">
        <v>108</v>
      </c>
      <c r="E132" s="77" t="s">
        <v>107</v>
      </c>
      <c r="F132" s="77"/>
    </row>
    <row r="133" spans="1:6" ht="14.4" x14ac:dyDescent="0.3">
      <c r="A133" s="83">
        <v>46143</v>
      </c>
      <c r="B133" s="82">
        <v>41.92</v>
      </c>
      <c r="C133" s="77" t="s">
        <v>136</v>
      </c>
      <c r="D133" s="77" t="s">
        <v>108</v>
      </c>
      <c r="E133" s="77" t="s">
        <v>107</v>
      </c>
      <c r="F133" s="77"/>
    </row>
    <row r="134" spans="1:6" ht="14.4" x14ac:dyDescent="0.3">
      <c r="A134" s="83">
        <v>46176</v>
      </c>
      <c r="B134" s="82">
        <v>447.89</v>
      </c>
      <c r="C134" s="77" t="s">
        <v>129</v>
      </c>
      <c r="D134" s="77" t="s">
        <v>106</v>
      </c>
      <c r="E134" s="77" t="s">
        <v>120</v>
      </c>
      <c r="F134" s="77"/>
    </row>
    <row r="135" spans="1:6" ht="14.4" x14ac:dyDescent="0.3">
      <c r="A135" s="83">
        <v>46176</v>
      </c>
      <c r="B135" s="82">
        <f>185+11.59</f>
        <v>196.59</v>
      </c>
      <c r="C135" s="77" t="s">
        <v>129</v>
      </c>
      <c r="D135" s="77" t="s">
        <v>109</v>
      </c>
      <c r="E135" s="77" t="s">
        <v>120</v>
      </c>
      <c r="F135" s="77"/>
    </row>
    <row r="136" spans="1:6" ht="14.4" x14ac:dyDescent="0.3">
      <c r="A136" s="83">
        <v>46176</v>
      </c>
      <c r="B136" s="82">
        <f>197.9+12.88</f>
        <v>210.78</v>
      </c>
      <c r="C136" s="77" t="s">
        <v>129</v>
      </c>
      <c r="D136" s="77" t="s">
        <v>106</v>
      </c>
      <c r="E136" s="77" t="s">
        <v>120</v>
      </c>
      <c r="F136" s="77"/>
    </row>
    <row r="137" spans="1:6" ht="14.4" x14ac:dyDescent="0.3">
      <c r="A137" s="83">
        <v>46176</v>
      </c>
      <c r="B137" s="82">
        <v>30.71</v>
      </c>
      <c r="C137" s="77" t="s">
        <v>129</v>
      </c>
      <c r="D137" s="77" t="s">
        <v>108</v>
      </c>
      <c r="E137" s="77" t="s">
        <v>120</v>
      </c>
      <c r="F137" s="77"/>
    </row>
    <row r="138" spans="1:6" ht="14.4" x14ac:dyDescent="0.3">
      <c r="A138" s="83">
        <v>46176</v>
      </c>
      <c r="B138" s="82">
        <v>98</v>
      </c>
      <c r="C138" s="77" t="s">
        <v>129</v>
      </c>
      <c r="D138" s="77" t="s">
        <v>108</v>
      </c>
      <c r="E138" s="77" t="s">
        <v>120</v>
      </c>
      <c r="F138" s="77"/>
    </row>
    <row r="139" spans="1:6" ht="14.4" x14ac:dyDescent="0.3">
      <c r="A139" s="83">
        <v>46177</v>
      </c>
      <c r="B139" s="82">
        <f>212+11.59</f>
        <v>223.59</v>
      </c>
      <c r="C139" s="77" t="s">
        <v>129</v>
      </c>
      <c r="D139" s="77" t="s">
        <v>109</v>
      </c>
      <c r="E139" s="77" t="s">
        <v>107</v>
      </c>
      <c r="F139" s="77"/>
    </row>
    <row r="140" spans="1:6" ht="14.4" x14ac:dyDescent="0.3">
      <c r="A140" s="83">
        <v>46177</v>
      </c>
      <c r="B140" s="82">
        <v>35.270000000000003</v>
      </c>
      <c r="C140" s="77" t="s">
        <v>137</v>
      </c>
      <c r="D140" s="77" t="s">
        <v>108</v>
      </c>
      <c r="E140" s="77" t="s">
        <v>107</v>
      </c>
      <c r="F140" s="77"/>
    </row>
    <row r="141" spans="1:6" ht="14.4" x14ac:dyDescent="0.3">
      <c r="A141" s="83">
        <v>46177</v>
      </c>
      <c r="B141" s="82">
        <v>75.47</v>
      </c>
      <c r="C141" s="77" t="s">
        <v>129</v>
      </c>
      <c r="D141" s="77" t="s">
        <v>108</v>
      </c>
      <c r="E141" s="77" t="s">
        <v>120</v>
      </c>
      <c r="F141" s="77"/>
    </row>
    <row r="142" spans="1:6" ht="14.4" x14ac:dyDescent="0.3">
      <c r="A142" s="83">
        <v>46178</v>
      </c>
      <c r="B142" s="82">
        <v>9.7200000000000006</v>
      </c>
      <c r="C142" s="77" t="s">
        <v>137</v>
      </c>
      <c r="D142" s="77" t="s">
        <v>108</v>
      </c>
      <c r="E142" s="77" t="s">
        <v>107</v>
      </c>
      <c r="F142" s="77"/>
    </row>
    <row r="143" spans="1:6" ht="14.4" x14ac:dyDescent="0.3">
      <c r="A143" s="83">
        <v>46178</v>
      </c>
      <c r="B143" s="82">
        <v>15.58</v>
      </c>
      <c r="C143" s="77" t="s">
        <v>137</v>
      </c>
      <c r="D143" s="77" t="s">
        <v>108</v>
      </c>
      <c r="E143" s="77" t="s">
        <v>107</v>
      </c>
      <c r="F143" s="77"/>
    </row>
    <row r="144" spans="1:6" ht="14.4" x14ac:dyDescent="0.3">
      <c r="A144" s="83">
        <v>46178</v>
      </c>
      <c r="B144" s="82">
        <v>35.11</v>
      </c>
      <c r="C144" s="77" t="s">
        <v>137</v>
      </c>
      <c r="D144" s="77" t="s">
        <v>108</v>
      </c>
      <c r="E144" s="77" t="s">
        <v>107</v>
      </c>
    </row>
    <row r="145" spans="1:5" ht="14.4" x14ac:dyDescent="0.3">
      <c r="A145" s="83">
        <v>46178</v>
      </c>
      <c r="B145" s="82">
        <v>38.549999999999997</v>
      </c>
      <c r="C145" s="77" t="s">
        <v>129</v>
      </c>
      <c r="D145" s="77" t="s">
        <v>108</v>
      </c>
      <c r="E145" s="77" t="s">
        <v>85</v>
      </c>
    </row>
    <row r="146" spans="1:5" ht="14.4" x14ac:dyDescent="0.3">
      <c r="A146" s="81"/>
      <c r="B146" s="82"/>
      <c r="C146" s="77"/>
      <c r="D146" s="77"/>
      <c r="E146" s="77"/>
    </row>
    <row r="147" spans="1:5" ht="14.4" x14ac:dyDescent="0.3">
      <c r="A147" s="81"/>
      <c r="B147" s="82"/>
      <c r="C147" s="77"/>
      <c r="D147" s="77"/>
      <c r="E147" s="77"/>
    </row>
    <row r="148" spans="1:5" ht="14.4" x14ac:dyDescent="0.3">
      <c r="A148" s="83"/>
      <c r="B148" s="82"/>
      <c r="C148" s="77"/>
      <c r="D148" s="77"/>
      <c r="E148" s="77"/>
    </row>
    <row r="149" spans="1:5" ht="14.4" x14ac:dyDescent="0.3">
      <c r="A149" s="83"/>
      <c r="B149" s="82"/>
      <c r="C149" s="77"/>
      <c r="D149" s="77"/>
      <c r="E149" s="77"/>
    </row>
    <row r="150" spans="1:5" ht="14.4" x14ac:dyDescent="0.3">
      <c r="A150" s="81"/>
      <c r="B150" s="82"/>
      <c r="C150" s="77"/>
      <c r="D150" s="77"/>
      <c r="E150" s="77"/>
    </row>
    <row r="151" spans="1:5" ht="14.4" x14ac:dyDescent="0.3">
      <c r="A151" s="81"/>
      <c r="B151" s="82"/>
      <c r="C151" s="77"/>
      <c r="D151" s="77"/>
      <c r="E151" s="77"/>
    </row>
    <row r="153" spans="1:5" ht="14.4" x14ac:dyDescent="0.3">
      <c r="A153" s="69" t="s">
        <v>138</v>
      </c>
      <c r="B153" s="70">
        <f>SUM(B40:B152)</f>
        <v>15774.129999999996</v>
      </c>
      <c r="C153" s="71" t="s">
        <v>54</v>
      </c>
      <c r="D153" s="109" t="s">
        <v>56</v>
      </c>
      <c r="E153" s="109"/>
    </row>
    <row r="154" spans="1:5" ht="15" customHeight="1" x14ac:dyDescent="0.3">
      <c r="B154" s="88"/>
    </row>
    <row r="155" spans="1:5" ht="19.5" customHeight="1" x14ac:dyDescent="0.3">
      <c r="B155" s="87"/>
    </row>
  </sheetData>
  <autoFilter ref="A39:E116" xr:uid="{401FFF5E-D091-4D05-9FB4-6DB09F46F117}"/>
  <sortState xmlns:xlrd2="http://schemas.microsoft.com/office/spreadsheetml/2017/richdata2" ref="A111:E145">
    <sortCondition ref="A111:A145"/>
  </sortState>
  <mergeCells count="13">
    <mergeCell ref="A1:E1"/>
    <mergeCell ref="B4:E4"/>
    <mergeCell ref="B5:E5"/>
    <mergeCell ref="B6:E6"/>
    <mergeCell ref="D153:E153"/>
    <mergeCell ref="B2:E2"/>
    <mergeCell ref="B3:E3"/>
    <mergeCell ref="B7:E7"/>
    <mergeCell ref="A8:E8"/>
    <mergeCell ref="A9:E9"/>
    <mergeCell ref="A10:E10"/>
    <mergeCell ref="D35:E35"/>
    <mergeCell ref="A38:E38"/>
  </mergeCells>
  <phoneticPr fontId="44" type="noConversion"/>
  <dataValidations count="4">
    <dataValidation allowBlank="1" showInputMessage="1" showErrorMessage="1" prompt="Insert additional rows as needed:_x000a_- 'right click' on a row number (left of screen)_x000a_- select 'Insert' (this will insert a row above it)" sqref="A11 A39" xr:uid="{9C8C7BD4-10EA-4EED-9F3E-4A9319F919EF}"/>
    <dataValidation allowBlank="1" showInputMessage="1" showErrorMessage="1" prompt="Headings on following tabs will pre populate with what you enter here" sqref="B2:E2" xr:uid="{74DC9EC9-99B3-4F4A-89D4-6EDC001577DF}"/>
    <dataValidation allowBlank="1" showInputMessage="1" showErrorMessage="1" prompt="Headings on following tabs will pre populate with what you enter here_x000a__x000a_Create a new workbook for a new Departmental Secretary or Chief Executive" sqref="B3:E3" xr:uid="{F1E797F6-5410-4360-854A-C5ECBE9C5BDE}"/>
    <dataValidation allowBlank="1" showInputMessage="1" showErrorMessage="1" prompt="Headings on following tabs will pre populate with what you enter here_x000a__x000a_Update if a shorter or different period is covered" sqref="B4:E5" xr:uid="{352E0200-1621-47D8-8E62-EDB5D2592CA1}"/>
  </dataValidations>
  <pageMargins left="0.7" right="0.7" top="0.75" bottom="0.75" header="0.3" footer="0.3"/>
  <pageSetup paperSize="9" orientation="portrait"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92D050"/>
  </sheetPr>
  <dimension ref="A1:E29"/>
  <sheetViews>
    <sheetView topLeftCell="A3" zoomScale="90" zoomScaleNormal="90" workbookViewId="0">
      <selection activeCell="C13" sqref="C13"/>
    </sheetView>
  </sheetViews>
  <sheetFormatPr defaultRowHeight="14.4" x14ac:dyDescent="0.3"/>
  <cols>
    <col min="1" max="1" width="26.5546875" style="1" bestFit="1" customWidth="1"/>
    <col min="2" max="2" width="11.5546875" customWidth="1"/>
    <col min="3" max="3" width="67" bestFit="1" customWidth="1"/>
    <col min="4" max="4" width="24.6640625" bestFit="1" customWidth="1"/>
    <col min="5" max="5" width="17.5546875" customWidth="1"/>
  </cols>
  <sheetData>
    <row r="1" spans="1:5" ht="26.25" customHeight="1" x14ac:dyDescent="0.3">
      <c r="A1" s="108" t="s">
        <v>65</v>
      </c>
      <c r="B1" s="108"/>
      <c r="C1" s="108"/>
      <c r="D1" s="108"/>
      <c r="E1" s="108"/>
    </row>
    <row r="2" spans="1:5" ht="21" customHeight="1" x14ac:dyDescent="0.3">
      <c r="A2" s="18" t="s">
        <v>66</v>
      </c>
      <c r="B2" s="104" t="s">
        <v>2</v>
      </c>
      <c r="C2" s="104"/>
      <c r="D2" s="104"/>
      <c r="E2" s="104"/>
    </row>
    <row r="3" spans="1:5" ht="45" customHeight="1" x14ac:dyDescent="0.3">
      <c r="A3" s="18" t="s">
        <v>67</v>
      </c>
      <c r="B3" s="104" t="s">
        <v>4</v>
      </c>
      <c r="C3" s="104"/>
      <c r="D3" s="104"/>
      <c r="E3" s="104"/>
    </row>
    <row r="4" spans="1:5" ht="21" customHeight="1" x14ac:dyDescent="0.3">
      <c r="A4" s="18" t="s">
        <v>68</v>
      </c>
      <c r="B4" s="107">
        <v>45839</v>
      </c>
      <c r="C4" s="107"/>
      <c r="D4" s="107"/>
      <c r="E4" s="107"/>
    </row>
    <row r="5" spans="1:5" ht="21" customHeight="1" x14ac:dyDescent="0.3">
      <c r="A5" s="18" t="s">
        <v>69</v>
      </c>
      <c r="B5" s="107">
        <v>46203</v>
      </c>
      <c r="C5" s="107"/>
      <c r="D5" s="107"/>
      <c r="E5" s="107"/>
    </row>
    <row r="6" spans="1:5" ht="21" customHeight="1" x14ac:dyDescent="0.3">
      <c r="A6" s="18" t="s">
        <v>70</v>
      </c>
      <c r="B6" s="120" t="s">
        <v>19</v>
      </c>
      <c r="C6" s="120"/>
      <c r="D6" s="120"/>
      <c r="E6" s="120"/>
    </row>
    <row r="7" spans="1:5" ht="21" customHeight="1" x14ac:dyDescent="0.3">
      <c r="A7" s="18" t="s">
        <v>7</v>
      </c>
      <c r="B7" s="120" t="s">
        <v>8</v>
      </c>
      <c r="C7" s="120"/>
      <c r="D7" s="120"/>
      <c r="E7" s="120"/>
    </row>
    <row r="8" spans="1:5" ht="45" customHeight="1" x14ac:dyDescent="0.3">
      <c r="A8" s="118" t="s">
        <v>139</v>
      </c>
      <c r="B8" s="118"/>
      <c r="C8" s="119"/>
      <c r="D8" s="119"/>
      <c r="E8" s="119"/>
    </row>
    <row r="9" spans="1:5" ht="29.25" customHeight="1" x14ac:dyDescent="0.3">
      <c r="A9" s="116" t="s">
        <v>140</v>
      </c>
      <c r="B9" s="117"/>
      <c r="C9" s="117"/>
      <c r="D9" s="117"/>
      <c r="E9" s="117"/>
    </row>
    <row r="10" spans="1:5" ht="39.6" x14ac:dyDescent="0.3">
      <c r="A10" s="3" t="s">
        <v>141</v>
      </c>
      <c r="B10" s="3" t="s">
        <v>14</v>
      </c>
      <c r="C10" s="3" t="s">
        <v>142</v>
      </c>
      <c r="D10" s="3" t="s">
        <v>143</v>
      </c>
      <c r="E10" s="3" t="s">
        <v>78</v>
      </c>
    </row>
    <row r="11" spans="1:5" s="77" customFormat="1" x14ac:dyDescent="0.3">
      <c r="A11" s="16">
        <v>45839</v>
      </c>
      <c r="B11" s="9">
        <v>15</v>
      </c>
      <c r="C11" t="s">
        <v>144</v>
      </c>
      <c r="D11" t="s">
        <v>145</v>
      </c>
      <c r="E11" t="s">
        <v>85</v>
      </c>
    </row>
    <row r="12" spans="1:5" s="77" customFormat="1" x14ac:dyDescent="0.3">
      <c r="A12" s="16"/>
      <c r="B12" s="9"/>
      <c r="C12"/>
      <c r="D12"/>
      <c r="E12"/>
    </row>
    <row r="13" spans="1:5" s="77" customFormat="1" x14ac:dyDescent="0.3">
      <c r="A13" s="16"/>
      <c r="B13" s="9"/>
      <c r="C13"/>
      <c r="D13"/>
      <c r="E13"/>
    </row>
    <row r="14" spans="1:5" s="77" customFormat="1" x14ac:dyDescent="0.3">
      <c r="A14" s="16"/>
      <c r="B14" s="9"/>
      <c r="C14"/>
      <c r="D14"/>
      <c r="E14"/>
    </row>
    <row r="15" spans="1:5" x14ac:dyDescent="0.3">
      <c r="A15" s="16"/>
      <c r="B15" s="9"/>
    </row>
    <row r="16" spans="1:5" ht="21.45" customHeight="1" x14ac:dyDescent="0.3">
      <c r="A16" s="72" t="s">
        <v>146</v>
      </c>
      <c r="B16" s="73">
        <f>SUM(B11:B15)</f>
        <v>15</v>
      </c>
      <c r="C16" s="74" t="s">
        <v>54</v>
      </c>
      <c r="D16" s="109" t="s">
        <v>56</v>
      </c>
      <c r="E16" s="109"/>
    </row>
    <row r="17" spans="1:2" x14ac:dyDescent="0.3">
      <c r="A17" s="10"/>
      <c r="B17" s="9"/>
    </row>
    <row r="18" spans="1:2" x14ac:dyDescent="0.3">
      <c r="A18" s="10"/>
      <c r="B18" s="9"/>
    </row>
    <row r="19" spans="1:2" x14ac:dyDescent="0.3">
      <c r="A19"/>
      <c r="B19" s="9"/>
    </row>
    <row r="20" spans="1:2" x14ac:dyDescent="0.3">
      <c r="A20"/>
      <c r="B20" s="9"/>
    </row>
    <row r="21" spans="1:2" x14ac:dyDescent="0.3">
      <c r="A21" s="10"/>
      <c r="B21" s="9"/>
    </row>
    <row r="22" spans="1:2" x14ac:dyDescent="0.3">
      <c r="A22" s="10"/>
      <c r="B22" s="9"/>
    </row>
    <row r="23" spans="1:2" x14ac:dyDescent="0.3">
      <c r="A23" s="10"/>
      <c r="B23" s="9"/>
    </row>
    <row r="24" spans="1:2" x14ac:dyDescent="0.3">
      <c r="A24"/>
      <c r="B24" s="9"/>
    </row>
    <row r="25" spans="1:2" x14ac:dyDescent="0.3">
      <c r="A25" s="10"/>
      <c r="B25" s="9"/>
    </row>
    <row r="26" spans="1:2" x14ac:dyDescent="0.3">
      <c r="A26" s="10"/>
      <c r="B26" s="9"/>
    </row>
    <row r="27" spans="1:2" x14ac:dyDescent="0.3">
      <c r="A27" s="10"/>
      <c r="B27" s="9"/>
    </row>
    <row r="28" spans="1:2" x14ac:dyDescent="0.3">
      <c r="A28" s="10"/>
      <c r="B28" s="9"/>
    </row>
    <row r="29" spans="1:2" x14ac:dyDescent="0.3">
      <c r="A29" s="10"/>
      <c r="B29" s="9"/>
    </row>
  </sheetData>
  <mergeCells count="10">
    <mergeCell ref="D16:E16"/>
    <mergeCell ref="A9:E9"/>
    <mergeCell ref="A8:E8"/>
    <mergeCell ref="A1:E1"/>
    <mergeCell ref="B4:E4"/>
    <mergeCell ref="B5:E5"/>
    <mergeCell ref="B6:E6"/>
    <mergeCell ref="B7:E7"/>
    <mergeCell ref="B2:E2"/>
    <mergeCell ref="B3:E3"/>
  </mergeCells>
  <dataValidations count="3">
    <dataValidation allowBlank="1" showInputMessage="1" showErrorMessage="1" prompt="Headings on following tabs will pre populate with what you enter here" sqref="B2:E2" xr:uid="{95582BE5-AACA-4EAD-B559-B05673BC9C02}"/>
    <dataValidation allowBlank="1" showInputMessage="1" showErrorMessage="1" prompt="Headings on following tabs will pre populate with what you enter here_x000a__x000a_Create a new workbook for a new Departmental Secretary or Chief Executive" sqref="B3:E3" xr:uid="{426103DA-07BD-4ED5-93C9-8BFFDA95D38A}"/>
    <dataValidation allowBlank="1" showInputMessage="1" showErrorMessage="1" prompt="Headings on following tabs will pre populate with what you enter here_x000a__x000a_Update if a shorter or different period is covered" sqref="B4:E5" xr:uid="{54AC04BA-6287-4231-B903-9AE703979839}"/>
  </dataValidations>
  <pageMargins left="0.7" right="0.7" top="0.75" bottom="0.75" header="0.3" footer="0.3"/>
  <pageSetup paperSize="9" orientation="portrait" r:id="rId1"/>
  <headerFooter>
    <oddFooter>&amp;C_x000D_&amp;1#&amp;"Calibri"&amp;10&amp;K000000 IN CONFIDENCE-STAFF</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92D050"/>
  </sheetPr>
  <dimension ref="A1:G30"/>
  <sheetViews>
    <sheetView topLeftCell="A3" zoomScale="90" zoomScaleNormal="90" workbookViewId="0">
      <selection activeCell="A13" sqref="A13"/>
    </sheetView>
  </sheetViews>
  <sheetFormatPr defaultRowHeight="14.4" x14ac:dyDescent="0.3"/>
  <cols>
    <col min="1" max="1" width="26" customWidth="1"/>
    <col min="2" max="2" width="12.6640625" customWidth="1"/>
    <col min="3" max="3" width="50" customWidth="1"/>
    <col min="4" max="4" width="40.44140625" customWidth="1"/>
    <col min="5" max="5" width="18" customWidth="1"/>
    <col min="7" max="8" width="9.33203125" customWidth="1"/>
  </cols>
  <sheetData>
    <row r="1" spans="1:7" ht="26.25" customHeight="1" x14ac:dyDescent="0.3">
      <c r="A1" s="108" t="s">
        <v>65</v>
      </c>
      <c r="B1" s="108"/>
      <c r="C1" s="108"/>
      <c r="D1" s="108"/>
      <c r="E1" s="108"/>
    </row>
    <row r="2" spans="1:7" ht="21" customHeight="1" x14ac:dyDescent="0.3">
      <c r="A2" s="18" t="s">
        <v>66</v>
      </c>
      <c r="B2" s="104" t="s">
        <v>2</v>
      </c>
      <c r="C2" s="104"/>
      <c r="D2" s="104"/>
      <c r="E2" s="104"/>
    </row>
    <row r="3" spans="1:7" ht="46.8" x14ac:dyDescent="0.3">
      <c r="A3" s="18" t="s">
        <v>147</v>
      </c>
      <c r="B3" s="104" t="s">
        <v>4</v>
      </c>
      <c r="C3" s="104"/>
      <c r="D3" s="104"/>
      <c r="E3" s="104"/>
    </row>
    <row r="4" spans="1:7" ht="21" customHeight="1" x14ac:dyDescent="0.3">
      <c r="A4" s="18" t="s">
        <v>68</v>
      </c>
      <c r="B4" s="107">
        <v>45839</v>
      </c>
      <c r="C4" s="107"/>
      <c r="D4" s="107"/>
      <c r="E4" s="107"/>
    </row>
    <row r="5" spans="1:7" ht="21" customHeight="1" x14ac:dyDescent="0.3">
      <c r="A5" s="18" t="s">
        <v>69</v>
      </c>
      <c r="B5" s="107">
        <v>46203</v>
      </c>
      <c r="C5" s="107"/>
      <c r="D5" s="107"/>
      <c r="E5" s="107"/>
    </row>
    <row r="6" spans="1:7" ht="21" customHeight="1" x14ac:dyDescent="0.3">
      <c r="A6" s="18" t="s">
        <v>70</v>
      </c>
      <c r="B6" s="120" t="s">
        <v>19</v>
      </c>
      <c r="C6" s="120"/>
      <c r="D6" s="120"/>
      <c r="E6" s="120"/>
    </row>
    <row r="7" spans="1:7" ht="21" customHeight="1" x14ac:dyDescent="0.3">
      <c r="A7" s="18" t="s">
        <v>7</v>
      </c>
      <c r="B7" s="120" t="s">
        <v>8</v>
      </c>
      <c r="C7" s="120"/>
      <c r="D7" s="120"/>
      <c r="E7" s="120"/>
    </row>
    <row r="10" spans="1:7" ht="28.5" customHeight="1" x14ac:dyDescent="0.3">
      <c r="A10" s="4" t="s">
        <v>148</v>
      </c>
      <c r="B10" s="4"/>
      <c r="C10" s="5"/>
      <c r="D10" s="5"/>
      <c r="E10" s="5"/>
    </row>
    <row r="11" spans="1:7" ht="32.25" customHeight="1" x14ac:dyDescent="0.3">
      <c r="A11" s="6" t="s">
        <v>149</v>
      </c>
      <c r="B11" s="6"/>
      <c r="C11" s="6"/>
      <c r="D11" s="6"/>
      <c r="E11" s="6"/>
    </row>
    <row r="12" spans="1:7" ht="46.5" customHeight="1" x14ac:dyDescent="0.3">
      <c r="A12" s="7" t="s">
        <v>74</v>
      </c>
      <c r="B12" s="7" t="s">
        <v>14</v>
      </c>
      <c r="C12" s="8" t="s">
        <v>150</v>
      </c>
      <c r="D12" s="8" t="s">
        <v>151</v>
      </c>
      <c r="E12" s="7" t="s">
        <v>78</v>
      </c>
    </row>
    <row r="13" spans="1:7" s="77" customFormat="1" x14ac:dyDescent="0.3">
      <c r="A13" s="81">
        <v>45849</v>
      </c>
      <c r="B13" s="82">
        <v>350</v>
      </c>
      <c r="C13" s="77" t="s">
        <v>152</v>
      </c>
      <c r="D13" s="77" t="s">
        <v>153</v>
      </c>
      <c r="E13" s="77" t="s">
        <v>85</v>
      </c>
      <c r="F13"/>
      <c r="G13" s="86"/>
    </row>
    <row r="14" spans="1:7" s="77" customFormat="1" x14ac:dyDescent="0.3">
      <c r="A14" s="81">
        <v>45870</v>
      </c>
      <c r="B14" s="82">
        <v>2116.11</v>
      </c>
      <c r="C14" s="77" t="s">
        <v>154</v>
      </c>
      <c r="D14" s="77" t="s">
        <v>155</v>
      </c>
      <c r="E14" s="77" t="s">
        <v>85</v>
      </c>
      <c r="F14"/>
      <c r="G14" s="86"/>
    </row>
    <row r="15" spans="1:7" s="77" customFormat="1" x14ac:dyDescent="0.3">
      <c r="A15" s="85">
        <v>45897</v>
      </c>
      <c r="B15" s="100">
        <v>350</v>
      </c>
      <c r="C15" s="77" t="s">
        <v>152</v>
      </c>
      <c r="D15" s="77" t="s">
        <v>153</v>
      </c>
      <c r="E15" s="77" t="s">
        <v>85</v>
      </c>
      <c r="G15" s="86"/>
    </row>
    <row r="16" spans="1:7" s="77" customFormat="1" x14ac:dyDescent="0.3">
      <c r="A16" s="98">
        <v>45904</v>
      </c>
      <c r="B16" s="97">
        <v>378.23</v>
      </c>
      <c r="C16" s="96" t="s">
        <v>156</v>
      </c>
      <c r="D16" s="77" t="s">
        <v>157</v>
      </c>
      <c r="E16" s="96" t="s">
        <v>158</v>
      </c>
      <c r="G16" s="86"/>
    </row>
    <row r="17" spans="1:7" x14ac:dyDescent="0.3">
      <c r="A17" s="81">
        <v>45977</v>
      </c>
      <c r="B17" s="97">
        <v>448.74</v>
      </c>
      <c r="C17" s="77" t="s">
        <v>159</v>
      </c>
      <c r="D17" s="77" t="s">
        <v>155</v>
      </c>
      <c r="E17" s="77" t="s">
        <v>160</v>
      </c>
      <c r="F17" s="77"/>
      <c r="G17" s="86"/>
    </row>
    <row r="18" spans="1:7" x14ac:dyDescent="0.3">
      <c r="A18" s="81">
        <v>45988</v>
      </c>
      <c r="B18" s="82">
        <f>22690.81-10000-0.01</f>
        <v>12690.800000000001</v>
      </c>
      <c r="C18" s="77" t="s">
        <v>161</v>
      </c>
      <c r="D18" s="77" t="s">
        <v>153</v>
      </c>
      <c r="E18" s="77" t="s">
        <v>82</v>
      </c>
      <c r="G18" s="86"/>
    </row>
    <row r="19" spans="1:7" x14ac:dyDescent="0.3">
      <c r="A19" s="81"/>
      <c r="B19" s="82"/>
      <c r="C19" s="77"/>
      <c r="D19" s="77"/>
      <c r="E19" s="77"/>
    </row>
    <row r="20" spans="1:7" x14ac:dyDescent="0.3">
      <c r="F20" s="86"/>
      <c r="G20" s="86"/>
    </row>
    <row r="23" spans="1:7" x14ac:dyDescent="0.3">
      <c r="A23" s="72" t="s">
        <v>162</v>
      </c>
      <c r="B23" s="73">
        <f>SUM(B13:B19)</f>
        <v>16333.880000000001</v>
      </c>
      <c r="C23" s="74" t="s">
        <v>54</v>
      </c>
      <c r="D23" s="109" t="s">
        <v>56</v>
      </c>
      <c r="E23" s="109"/>
    </row>
    <row r="25" spans="1:7" ht="34.5" customHeight="1" x14ac:dyDescent="0.3"/>
    <row r="30" spans="1:7" x14ac:dyDescent="0.3">
      <c r="A30" s="10"/>
    </row>
  </sheetData>
  <sortState xmlns:xlrd2="http://schemas.microsoft.com/office/spreadsheetml/2017/richdata2" ref="A13:E19">
    <sortCondition ref="A13:A19"/>
  </sortState>
  <mergeCells count="8">
    <mergeCell ref="B7:E7"/>
    <mergeCell ref="D23:E23"/>
    <mergeCell ref="A1:E1"/>
    <mergeCell ref="B4:E4"/>
    <mergeCell ref="B5:E5"/>
    <mergeCell ref="B6:E6"/>
    <mergeCell ref="B2:E2"/>
    <mergeCell ref="B3:E3"/>
  </mergeCells>
  <dataValidations count="3">
    <dataValidation allowBlank="1" showInputMessage="1" showErrorMessage="1" prompt="Headings on following tabs will pre populate with what you enter here" sqref="B2:E2" xr:uid="{5F60611A-8EA8-4BF2-9AB9-FFB53AC0A2A1}"/>
    <dataValidation allowBlank="1" showInputMessage="1" showErrorMessage="1" prompt="Headings on following tabs will pre populate with what you enter here_x000a__x000a_Create a new workbook for a new Departmental Secretary or Chief Executive" sqref="B3:E3" xr:uid="{381D6C47-41CB-498B-B513-22B81C3E0142}"/>
    <dataValidation allowBlank="1" showInputMessage="1" showErrorMessage="1" prompt="Headings on following tabs will pre populate with what you enter here_x000a__x000a_Update if a shorter or different period is covered" sqref="B4:E5" xr:uid="{28764B20-07BC-42E3-A1FD-3A8CE5F9BAB5}"/>
  </dataValidations>
  <pageMargins left="0.7" right="0.7" top="0.75" bottom="0.75" header="0.3" footer="0.3"/>
  <pageSetup paperSize="9" orientation="portrait" r:id="rId1"/>
  <headerFooter>
    <oddFooter>&amp;C_x000D_&amp;1#&amp;"Calibri"&amp;10&amp;K000000 IN CONFIDENCE-STAFF</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04E46C-5221-4AA3-B942-0E10DC7B6B50}">
  <sheetPr>
    <tabColor rgb="FF92D050"/>
  </sheetPr>
  <dimension ref="A1:G26"/>
  <sheetViews>
    <sheetView zoomScale="80" zoomScaleNormal="80" workbookViewId="0">
      <selection activeCell="B7" sqref="B7:F7"/>
    </sheetView>
  </sheetViews>
  <sheetFormatPr defaultRowHeight="14.4" x14ac:dyDescent="0.3"/>
  <cols>
    <col min="1" max="1" width="26.5546875" bestFit="1" customWidth="1"/>
    <col min="2" max="2" width="55.33203125" customWidth="1"/>
    <col min="3" max="3" width="20.5546875" bestFit="1" customWidth="1"/>
    <col min="4" max="4" width="48.44140625" bestFit="1" customWidth="1"/>
    <col min="5" max="5" width="30.33203125" style="12" bestFit="1" customWidth="1"/>
    <col min="6" max="6" width="28.33203125" customWidth="1"/>
    <col min="7" max="7" width="2.5546875" customWidth="1"/>
  </cols>
  <sheetData>
    <row r="1" spans="1:6" ht="26.25" customHeight="1" x14ac:dyDescent="0.3">
      <c r="A1" s="108" t="s">
        <v>163</v>
      </c>
      <c r="B1" s="108"/>
      <c r="C1" s="108"/>
      <c r="D1" s="108"/>
      <c r="E1" s="108"/>
      <c r="F1" s="108"/>
    </row>
    <row r="2" spans="1:6" ht="21" customHeight="1" x14ac:dyDescent="0.3">
      <c r="A2" s="18" t="s">
        <v>66</v>
      </c>
      <c r="B2" s="104" t="s">
        <v>2</v>
      </c>
      <c r="C2" s="104"/>
      <c r="D2" s="104"/>
      <c r="E2" s="104"/>
      <c r="F2" s="104"/>
    </row>
    <row r="3" spans="1:6" ht="45" customHeight="1" x14ac:dyDescent="0.3">
      <c r="A3" s="18" t="s">
        <v>67</v>
      </c>
      <c r="B3" s="104" t="s">
        <v>4</v>
      </c>
      <c r="C3" s="104"/>
      <c r="D3" s="104"/>
      <c r="E3" s="104"/>
      <c r="F3" s="104"/>
    </row>
    <row r="4" spans="1:6" ht="21" customHeight="1" x14ac:dyDescent="0.3">
      <c r="A4" s="18" t="s">
        <v>68</v>
      </c>
      <c r="B4" s="107">
        <v>45839</v>
      </c>
      <c r="C4" s="107"/>
      <c r="D4" s="107"/>
      <c r="E4" s="107"/>
      <c r="F4" s="78"/>
    </row>
    <row r="5" spans="1:6" ht="21" customHeight="1" x14ac:dyDescent="0.3">
      <c r="A5" s="18" t="s">
        <v>69</v>
      </c>
      <c r="B5" s="107">
        <v>46203</v>
      </c>
      <c r="C5" s="107"/>
      <c r="D5" s="107"/>
      <c r="E5" s="107"/>
      <c r="F5" s="78"/>
    </row>
    <row r="6" spans="1:6" ht="21" customHeight="1" x14ac:dyDescent="0.3">
      <c r="A6" s="18" t="s">
        <v>164</v>
      </c>
      <c r="B6" s="120" t="s">
        <v>19</v>
      </c>
      <c r="C6" s="120"/>
      <c r="D6" s="120"/>
      <c r="E6" s="120"/>
      <c r="F6" s="120"/>
    </row>
    <row r="7" spans="1:6" ht="21" customHeight="1" x14ac:dyDescent="0.3">
      <c r="A7" s="18" t="s">
        <v>7</v>
      </c>
      <c r="B7" s="120" t="s">
        <v>8</v>
      </c>
      <c r="C7" s="120"/>
      <c r="D7" s="120"/>
      <c r="E7" s="120"/>
      <c r="F7" s="120"/>
    </row>
    <row r="8" spans="1:6" ht="18" customHeight="1" x14ac:dyDescent="0.3">
      <c r="A8" s="76" t="s">
        <v>165</v>
      </c>
      <c r="B8" s="11"/>
      <c r="C8" s="13"/>
      <c r="D8" s="11"/>
      <c r="E8"/>
    </row>
    <row r="9" spans="1:6" ht="38.4" customHeight="1" x14ac:dyDescent="0.3">
      <c r="A9" s="68" t="s">
        <v>74</v>
      </c>
      <c r="B9" s="75" t="s">
        <v>166</v>
      </c>
      <c r="C9" s="75" t="s">
        <v>167</v>
      </c>
      <c r="D9" s="75" t="s">
        <v>168</v>
      </c>
      <c r="E9" s="75" t="s">
        <v>169</v>
      </c>
      <c r="F9" s="75" t="s">
        <v>170</v>
      </c>
    </row>
    <row r="10" spans="1:6" s="84" customFormat="1" ht="18" customHeight="1" x14ac:dyDescent="0.3">
      <c r="A10" s="89">
        <v>45894</v>
      </c>
      <c r="B10" s="91" t="s">
        <v>171</v>
      </c>
      <c r="C10" s="91" t="s">
        <v>52</v>
      </c>
      <c r="D10" s="91" t="s">
        <v>172</v>
      </c>
      <c r="E10" s="92">
        <v>50</v>
      </c>
      <c r="F10" s="91"/>
    </row>
    <row r="11" spans="1:6" s="84" customFormat="1" ht="18" customHeight="1" x14ac:dyDescent="0.3">
      <c r="A11" s="89">
        <v>45965</v>
      </c>
      <c r="B11" s="91" t="s">
        <v>173</v>
      </c>
      <c r="C11" s="91" t="s">
        <v>52</v>
      </c>
      <c r="D11" s="91" t="s">
        <v>174</v>
      </c>
      <c r="E11" s="92">
        <v>50</v>
      </c>
      <c r="F11" s="91"/>
    </row>
    <row r="12" spans="1:6" s="84" customFormat="1" ht="18" customHeight="1" x14ac:dyDescent="0.3">
      <c r="A12" s="89">
        <v>46129</v>
      </c>
      <c r="B12" s="91" t="s">
        <v>175</v>
      </c>
      <c r="C12" s="91" t="s">
        <v>52</v>
      </c>
      <c r="D12" s="91" t="s">
        <v>176</v>
      </c>
      <c r="E12" s="92">
        <v>50</v>
      </c>
      <c r="F12" s="91"/>
    </row>
    <row r="13" spans="1:6" s="84" customFormat="1" ht="18" customHeight="1" x14ac:dyDescent="0.3">
      <c r="A13" s="89">
        <v>46129</v>
      </c>
      <c r="B13" s="91" t="s">
        <v>177</v>
      </c>
      <c r="C13" s="91" t="s">
        <v>52</v>
      </c>
      <c r="D13" s="91" t="s">
        <v>178</v>
      </c>
      <c r="E13" s="92">
        <v>30</v>
      </c>
      <c r="F13" s="91"/>
    </row>
    <row r="14" spans="1:6" s="84" customFormat="1" ht="18" customHeight="1" x14ac:dyDescent="0.3">
      <c r="A14" s="89">
        <v>46129</v>
      </c>
      <c r="B14" s="91" t="s">
        <v>179</v>
      </c>
      <c r="C14" s="91" t="s">
        <v>180</v>
      </c>
      <c r="D14" s="91" t="s">
        <v>181</v>
      </c>
      <c r="E14" s="92" t="s">
        <v>182</v>
      </c>
      <c r="F14" s="91"/>
    </row>
    <row r="15" spans="1:6" s="84" customFormat="1" ht="18" customHeight="1" x14ac:dyDescent="0.3">
      <c r="A15" s="89"/>
      <c r="B15" s="91"/>
      <c r="C15" s="91"/>
      <c r="D15" s="91"/>
      <c r="E15" s="92"/>
      <c r="F15" s="91"/>
    </row>
    <row r="16" spans="1:6" s="84" customFormat="1" ht="18" customHeight="1" x14ac:dyDescent="0.3">
      <c r="A16" s="89"/>
      <c r="B16" s="91"/>
      <c r="C16" s="91"/>
      <c r="D16" s="91"/>
      <c r="E16" s="93"/>
    </row>
    <row r="17" spans="1:7" s="84" customFormat="1" ht="26.25" customHeight="1" x14ac:dyDescent="0.3">
      <c r="A17" s="94"/>
      <c r="B17" s="90"/>
      <c r="C17" s="91"/>
      <c r="D17" s="90"/>
      <c r="E17" s="93"/>
    </row>
    <row r="18" spans="1:7" s="84" customFormat="1" ht="16.5" customHeight="1" x14ac:dyDescent="0.3">
      <c r="A18" s="94"/>
      <c r="B18" s="90"/>
      <c r="C18" s="91"/>
      <c r="D18" s="90"/>
      <c r="E18" s="95"/>
    </row>
    <row r="19" spans="1:7" s="84" customFormat="1" x14ac:dyDescent="0.3">
      <c r="A19" s="89"/>
      <c r="B19" s="91"/>
      <c r="C19" s="91"/>
      <c r="D19" s="91"/>
      <c r="E19" s="92"/>
      <c r="F19" s="91"/>
    </row>
    <row r="20" spans="1:7" s="96" customFormat="1" x14ac:dyDescent="0.3">
      <c r="A20" s="94"/>
      <c r="B20" s="91"/>
      <c r="C20" s="91"/>
      <c r="D20" s="90"/>
      <c r="E20" s="93"/>
      <c r="F20" s="84"/>
    </row>
    <row r="21" spans="1:7" s="84" customFormat="1" x14ac:dyDescent="0.3">
      <c r="A21" s="94"/>
      <c r="C21" s="91"/>
      <c r="D21" s="90"/>
      <c r="E21" s="95"/>
      <c r="F21" s="90"/>
      <c r="G21" s="90"/>
    </row>
    <row r="22" spans="1:7" s="84" customFormat="1" x14ac:dyDescent="0.3">
      <c r="A22" s="94"/>
      <c r="C22" s="91"/>
      <c r="D22" s="90"/>
      <c r="E22" s="95"/>
      <c r="F22" s="90"/>
      <c r="G22" s="90"/>
    </row>
    <row r="23" spans="1:7" s="84" customFormat="1" ht="18.75" customHeight="1" x14ac:dyDescent="0.3">
      <c r="A23" s="89"/>
      <c r="B23" s="17"/>
      <c r="C23" s="91"/>
      <c r="D23" s="90"/>
      <c r="E23" s="95"/>
      <c r="F23" s="90"/>
      <c r="G23" s="90"/>
    </row>
    <row r="24" spans="1:7" ht="18" customHeight="1" x14ac:dyDescent="0.3"/>
    <row r="25" spans="1:7" ht="18" customHeight="1" x14ac:dyDescent="0.3"/>
    <row r="26" spans="1:7" ht="18" customHeight="1" x14ac:dyDescent="0.3"/>
  </sheetData>
  <sortState xmlns:xlrd2="http://schemas.microsoft.com/office/spreadsheetml/2017/richdata2" ref="A10:F20">
    <sortCondition ref="A10:A20"/>
  </sortState>
  <mergeCells count="7">
    <mergeCell ref="B7:F7"/>
    <mergeCell ref="A1:F1"/>
    <mergeCell ref="B2:F2"/>
    <mergeCell ref="B3:F3"/>
    <mergeCell ref="B6:F6"/>
    <mergeCell ref="B4:E4"/>
    <mergeCell ref="B5:E5"/>
  </mergeCells>
  <dataValidations count="4">
    <dataValidation allowBlank="1" showInputMessage="1" showErrorMessage="1" prompt="Insert additional rows as needed:_x000a_- 'right click' on a row number (left of screen)_x000a_- select 'Insert' (this will insert a row above it)" sqref="A9" xr:uid="{78C9E9BB-7257-4EC6-8BBF-DCE9237148EF}"/>
    <dataValidation allowBlank="1" showInputMessage="1" showErrorMessage="1" prompt="Headings on following tabs will pre populate with what you enter here" sqref="B2:F2" xr:uid="{7F8340FF-6D59-43EE-9AD6-D4750D990961}"/>
    <dataValidation allowBlank="1" showInputMessage="1" showErrorMessage="1" prompt="Headings on following tabs will pre populate with what you enter here_x000a__x000a_Create a new workbook for a new Departmental Secretary or Chief Executive" sqref="B3:F3" xr:uid="{F7E758B7-82A3-4B5E-91B6-F76CA54D4AA3}"/>
    <dataValidation allowBlank="1" showInputMessage="1" showErrorMessage="1" prompt="Headings on following tabs will pre populate with what you enter here_x000a__x000a_Update if a shorter or different period is covered" sqref="B4:F5" xr:uid="{3D973008-B0C0-40BF-BED3-6BBA0F7D6A8F}"/>
  </dataValidations>
  <pageMargins left="0.7" right="0.7" top="0.75" bottom="0.75" header="0.3" footer="0.3"/>
  <pageSetup paperSize="9" orientation="portrait" r:id="rId1"/>
  <headerFooter>
    <oddFooter>&amp;C_x000D_&amp;1#&amp;"Calibri"&amp;10&amp;K000000 IN CONFIDENCE-STAFF</oddFooter>
  </headerFooter>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prompt="UP TO $50" xr:uid="{473532B3-E968-4AD0-92CE-6BA02E9B4C76}">
          <x14:formula1>
            <xm:f>'C:\Users\wjackson001\AppData\Local\Microsoft\Windows\INetCache\Content.Outlook\TMTZDRYX\[Spreadsheet of Gift Register - enter details here 2.xlsx]LISTS'!#REF!</xm:f>
          </x14:formula1>
          <xm:sqref>G21:G23</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Activity2 xmlns="16a65c12-b2c6-43f1-ab7f-67d637fb6700">CE expenses</Activity2>
    <Documenttype xmlns="16a65c12-b2c6-43f1-ab7f-67d637fb6700">Working file</Documenttype>
    <_dlc_DocId xmlns="d0900b1f-8ba1-4b73-b582-6c7991a17fb6">UC74YNCQEKX6-384193039-79</_dlc_DocId>
    <_dlc_DocIdUrl xmlns="d0900b1f-8ba1-4b73-b582-6c7991a17fb6">
      <Url>https://eqcnz.sharepoint.com/sites/Transactions/_layouts/15/DocIdRedir.aspx?ID=UC74YNCQEKX6-384193039-79</Url>
      <Description>UC74YNCQEKX6-384193039-79</Description>
    </_dlc_DocIdUrl>
    <_ApprovalAssignedTo xmlns="16a65c12-b2c6-43f1-ab7f-67d637fb6700">
      <UserInfo>
        <DisplayName/>
        <AccountId xsi:nil="true"/>
        <AccountType/>
      </UserInfo>
    </_ApprovalAssignedTo>
    <_ApprovalStatus xmlns="16a65c12-b2c6-43f1-ab7f-67d637fb6700">0</_ApprovalStatus>
    <_ApprovalRespondedBy xmlns="16a65c12-b2c6-43f1-ab7f-67d637fb6700">
      <UserInfo>
        <DisplayName/>
        <AccountId xsi:nil="true"/>
        <AccountType/>
      </UserInfo>
    </_ApprovalRespondedBy>
    <_ApprovalSentBy xmlns="16a65c12-b2c6-43f1-ab7f-67d637fb6700">
      <UserInfo>
        <DisplayName/>
        <AccountId xsi:nil="true"/>
        <AccountType/>
      </UserInfo>
    </_ApprovalSentBy>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ct:contentTypeSchema xmlns:ct="http://schemas.microsoft.com/office/2006/metadata/contentType" xmlns:ma="http://schemas.microsoft.com/office/2006/metadata/properties/metaAttributes" ct:_="" ma:_="" ma:contentTypeName="Document" ma:contentTypeID="0x0101009D4CDD21DE6F284CB7A63D781D42E765" ma:contentTypeVersion="8" ma:contentTypeDescription="Create a new document." ma:contentTypeScope="" ma:versionID="101099d62b75e2fcbaabbcafe4ad9da6">
  <xsd:schema xmlns:xsd="http://www.w3.org/2001/XMLSchema" xmlns:xs="http://www.w3.org/2001/XMLSchema" xmlns:p="http://schemas.microsoft.com/office/2006/metadata/properties" xmlns:ns2="16a65c12-b2c6-43f1-ab7f-67d637fb6700" xmlns:ns3="d0900b1f-8ba1-4b73-b582-6c7991a17fb6" targetNamespace="http://schemas.microsoft.com/office/2006/metadata/properties" ma:root="true" ma:fieldsID="02420caa18b27a37ad7c2fc47acc81e2" ns2:_="" ns3:_="">
    <xsd:import namespace="16a65c12-b2c6-43f1-ab7f-67d637fb6700"/>
    <xsd:import namespace="d0900b1f-8ba1-4b73-b582-6c7991a17fb6"/>
    <xsd:element name="properties">
      <xsd:complexType>
        <xsd:sequence>
          <xsd:element name="documentManagement">
            <xsd:complexType>
              <xsd:all>
                <xsd:element ref="ns2:_ApprovalAssignedTo" minOccurs="0"/>
                <xsd:element ref="ns2:_ApprovalRespondedBy" minOccurs="0"/>
                <xsd:element ref="ns2:_ApprovalSentBy" minOccurs="0"/>
                <xsd:element ref="ns2:_ApprovalStatus" minOccurs="0"/>
                <xsd:element ref="ns2:Documenttype" minOccurs="0"/>
                <xsd:element ref="ns2:Activity2" minOccurs="0"/>
                <xsd:element ref="ns3:_dlc_DocId" minOccurs="0"/>
                <xsd:element ref="ns3:_dlc_DocIdUrl" minOccurs="0"/>
                <xsd:element ref="ns3:_dlc_DocIdPersistId" minOccurs="0"/>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6a65c12-b2c6-43f1-ab7f-67d637fb6700" elementFormDefault="qualified">
    <xsd:import namespace="http://schemas.microsoft.com/office/2006/documentManagement/types"/>
    <xsd:import namespace="http://schemas.microsoft.com/office/infopath/2007/PartnerControls"/>
    <xsd:element name="_ApprovalAssignedTo" ma:index="8" nillable="true" ma:displayName="Approvers" ma:list="UserInfo" ma:internalName="_ApprovalAssignedTo"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ApprovalRespondedBy" ma:index="9" nillable="true" ma:displayName="Responses" ma:list="UserInfo" ma:internalName="_ApprovalRespondedBy"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ApprovalSentBy" ma:index="10" nillable="true" ma:displayName="Approval Creator" ma:list="UserInfo" ma:internalName="_ApprovalSentBy"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ApprovalStatus" ma:index="11" nillable="true" ma:displayName="Approval status" ma:internalName="_ApprovalStatus" ma:readOnly="true">
      <xsd:simpleType>
        <xsd:restriction base="dms:Unknown"/>
      </xsd:simpleType>
    </xsd:element>
    <xsd:element name="Documenttype" ma:index="12" nillable="true" ma:displayName="Document type" ma:format="Dropdown" ma:internalName="Documenttype">
      <xsd:simpleType>
        <xsd:union memberTypes="dms:Text">
          <xsd:simpleType>
            <xsd:restriction base="dms:Choice">
              <xsd:enumeration value="Completed form"/>
              <xsd:enumeration value="Masterfile"/>
              <xsd:enumeration value="Memo"/>
              <xsd:enumeration value="Proof"/>
              <xsd:enumeration value="Published"/>
              <xsd:enumeration value="Register"/>
              <xsd:enumeration value="Report"/>
              <xsd:enumeration value="Supporting document"/>
              <xsd:enumeration value="Working file"/>
            </xsd:restriction>
          </xsd:simpleType>
        </xsd:union>
      </xsd:simpleType>
    </xsd:element>
    <xsd:element name="Activity2" ma:index="13" nillable="true" ma:displayName="Activity" ma:format="Dropdown" ma:internalName="Activity2">
      <xsd:simpleType>
        <xsd:union memberTypes="dms:Text">
          <xsd:simpleType>
            <xsd:restriction base="dms:Choice">
              <xsd:enumeration value="Breaches"/>
              <xsd:enumeration value="CE expenses"/>
              <xsd:enumeration value="Communication"/>
              <xsd:enumeration value="Gift and Hospitality"/>
              <xsd:enumeration value="Koha/donations"/>
              <xsd:enumeration value="Pre-approval checks"/>
              <xsd:enumeration value="Quarterly spot checks"/>
              <xsd:enumeration value="Quarterly reporting"/>
            </xsd:restriction>
          </xsd:simpleType>
        </xsd:union>
      </xsd:simpleType>
    </xsd:element>
    <xsd:element name="MediaServiceMetadata" ma:index="17" nillable="true" ma:displayName="MediaServiceMetadata" ma:hidden="true" ma:internalName="MediaServiceMetadata" ma:readOnly="true">
      <xsd:simpleType>
        <xsd:restriction base="dms:Note"/>
      </xsd:simpleType>
    </xsd:element>
    <xsd:element name="MediaServiceFastMetadata" ma:index="18" nillable="true" ma:displayName="MediaServiceFastMetadata" ma:hidden="true" ma:internalName="MediaServiceFastMetadata" ma:readOnly="true">
      <xsd:simpleType>
        <xsd:restriction base="dms:Note"/>
      </xsd:simpleType>
    </xsd:element>
    <xsd:element name="MediaServiceSearchProperties" ma:index="19"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0900b1f-8ba1-4b73-b582-6c7991a17fb6" elementFormDefault="qualified">
    <xsd:import namespace="http://schemas.microsoft.com/office/2006/documentManagement/types"/>
    <xsd:import namespace="http://schemas.microsoft.com/office/infopath/2007/PartnerControls"/>
    <xsd:element name="_dlc_DocId" ma:index="14" nillable="true" ma:displayName="Document ID Value" ma:description="The value of the document ID assigned to this item." ma:indexed="true" ma:internalName="_dlc_DocId" ma:readOnly="true">
      <xsd:simpleType>
        <xsd:restriction base="dms:Text"/>
      </xsd:simpleType>
    </xsd:element>
    <xsd:element name="_dlc_DocIdUrl" ma:index="15"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6"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2804639-1887-49C3-9AC2-7A681C1C5B1B}">
  <ds:schemaRefs>
    <ds:schemaRef ds:uri="http://purl.org/dc/dcmitype/"/>
    <ds:schemaRef ds:uri="http://schemas.openxmlformats.org/package/2006/metadata/core-properties"/>
    <ds:schemaRef ds:uri="http://schemas.microsoft.com/office/2006/metadata/properties"/>
    <ds:schemaRef ds:uri="http://www.w3.org/XML/1998/namespace"/>
    <ds:schemaRef ds:uri="http://schemas.microsoft.com/office/2006/documentManagement/types"/>
    <ds:schemaRef ds:uri="http://purl.org/dc/terms/"/>
    <ds:schemaRef ds:uri="http://schemas.microsoft.com/office/infopath/2007/PartnerControls"/>
    <ds:schemaRef ds:uri="d0900b1f-8ba1-4b73-b582-6c7991a17fb6"/>
    <ds:schemaRef ds:uri="16a65c12-b2c6-43f1-ab7f-67d637fb6700"/>
    <ds:schemaRef ds:uri="http://purl.org/dc/elements/1.1/"/>
  </ds:schemaRefs>
</ds:datastoreItem>
</file>

<file path=customXml/itemProps2.xml><?xml version="1.0" encoding="utf-8"?>
<ds:datastoreItem xmlns:ds="http://schemas.openxmlformats.org/officeDocument/2006/customXml" ds:itemID="{9CB35C39-3A5D-4801-BA29-CBDF65F1C1B0}">
  <ds:schemaRefs>
    <ds:schemaRef ds:uri="http://schemas.microsoft.com/sharepoint/v3/contenttype/forms"/>
  </ds:schemaRefs>
</ds:datastoreItem>
</file>

<file path=customXml/itemProps3.xml><?xml version="1.0" encoding="utf-8"?>
<ds:datastoreItem xmlns:ds="http://schemas.openxmlformats.org/officeDocument/2006/customXml" ds:itemID="{A396BDCC-7774-4ADC-8862-9A1B0CAFF65B}">
  <ds:schemaRefs>
    <ds:schemaRef ds:uri="http://schemas.microsoft.com/sharepoint/events"/>
  </ds:schemaRefs>
</ds:datastoreItem>
</file>

<file path=customXml/itemProps4.xml><?xml version="1.0" encoding="utf-8"?>
<ds:datastoreItem xmlns:ds="http://schemas.openxmlformats.org/officeDocument/2006/customXml" ds:itemID="{992032BC-70DD-44DD-AE0D-712A6FA080D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6a65c12-b2c6-43f1-ab7f-67d637fb6700"/>
    <ds:schemaRef ds:uri="d0900b1f-8ba1-4b73-b582-6c7991a17fb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Summary</vt:lpstr>
      <vt:lpstr>Travel</vt:lpstr>
      <vt:lpstr>Hospitality</vt:lpstr>
      <vt:lpstr>All Other Expenses</vt:lpstr>
      <vt:lpstr>Gifts and Benefits</vt:lpstr>
    </vt:vector>
  </TitlesOfParts>
  <Manager/>
  <Company>The Earthquake Commission (EQC)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Rebecca Moore</dc:creator>
  <cp:keywords/>
  <dc:description/>
  <cp:lastModifiedBy>Ying Li</cp:lastModifiedBy>
  <cp:revision/>
  <dcterms:created xsi:type="dcterms:W3CDTF">2017-08-20T22:27:27Z</dcterms:created>
  <dcterms:modified xsi:type="dcterms:W3CDTF">2026-07-28T23:15:47Z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0x0101009D4CDD21DE6F284CB7A63D781D42E765</vt:lpwstr>
  </property>
  <property fmtid="{D5CDD505-2E9C-101B-9397-08002B2CF9AE}" pid="3" name="_dlc_DocId">
    <vt:lpwstr>FINM-591346615-1593</vt:lpwstr>
  </property>
  <property fmtid="{D5CDD505-2E9C-101B-9397-08002B2CF9AE}" pid="4" name="_dlc_DocIdItemGuid">
    <vt:lpwstr>202f6ff4-084b-4ae2-a3ae-19b43b798005</vt:lpwstr>
  </property>
  <property fmtid="{D5CDD505-2E9C-101B-9397-08002B2CF9AE}" pid="5" name="_dlc_DocIdUrl">
    <vt:lpwstr>https://eqcnz.sharepoint.com/sites/DMSFincMgt/_layouts/15/DocIdRedir.aspx?ID=FINM-591346615-1593, FINM-591346615-1593</vt:lpwstr>
  </property>
  <property fmtid="{D5CDD505-2E9C-101B-9397-08002B2CF9AE}" pid="6" name="SV_QUERY_LIST_4F35BF76-6C0D-4D9B-82B2-816C12CF3733">
    <vt:lpwstr>empty_477D106A-C0D6-4607-AEBD-E2C9D60EA279</vt:lpwstr>
  </property>
  <property fmtid="{D5CDD505-2E9C-101B-9397-08002B2CF9AE}" pid="7" name="SV_HIDDEN_GRID_QUERY_LIST_4F35BF76-6C0D-4D9B-82B2-816C12CF3733">
    <vt:lpwstr>empty_477D106A-C0D6-4607-AEBD-E2C9D60EA279</vt:lpwstr>
  </property>
  <property fmtid="{D5CDD505-2E9C-101B-9397-08002B2CF9AE}" pid="8" name="MSIP_Label_33315ce2-72d4-49f4-9b78-787fb40d56de_Enabled">
    <vt:lpwstr>true</vt:lpwstr>
  </property>
  <property fmtid="{D5CDD505-2E9C-101B-9397-08002B2CF9AE}" pid="9" name="MSIP_Label_33315ce2-72d4-49f4-9b78-787fb40d56de_SetDate">
    <vt:lpwstr>2021-12-15T20:38:33Z</vt:lpwstr>
  </property>
  <property fmtid="{D5CDD505-2E9C-101B-9397-08002B2CF9AE}" pid="10" name="MSIP_Label_33315ce2-72d4-49f4-9b78-787fb40d56de_Method">
    <vt:lpwstr>Privileged</vt:lpwstr>
  </property>
  <property fmtid="{D5CDD505-2E9C-101B-9397-08002B2CF9AE}" pid="11" name="MSIP_Label_33315ce2-72d4-49f4-9b78-787fb40d56de_Name">
    <vt:lpwstr>IN CONFIDENCE-STAFF</vt:lpwstr>
  </property>
  <property fmtid="{D5CDD505-2E9C-101B-9397-08002B2CF9AE}" pid="12" name="MSIP_Label_33315ce2-72d4-49f4-9b78-787fb40d56de_SiteId">
    <vt:lpwstr>86a6f104-40bb-42f9-80b8-db92c7ff68b2</vt:lpwstr>
  </property>
  <property fmtid="{D5CDD505-2E9C-101B-9397-08002B2CF9AE}" pid="13" name="MSIP_Label_33315ce2-72d4-49f4-9b78-787fb40d56de_ActionId">
    <vt:lpwstr>5e10dccd-9790-411c-9fbb-265694d8cea4</vt:lpwstr>
  </property>
  <property fmtid="{D5CDD505-2E9C-101B-9397-08002B2CF9AE}" pid="14" name="MSIP_Label_33315ce2-72d4-49f4-9b78-787fb40d56de_ContentBits">
    <vt:lpwstr>2</vt:lpwstr>
  </property>
  <property fmtid="{D5CDD505-2E9C-101B-9397-08002B2CF9AE}" pid="15" name="SharedWithUsers">
    <vt:lpwstr>2699;#Fleur Baker;#72;#Wendy Jackson</vt:lpwstr>
  </property>
  <property fmtid="{D5CDD505-2E9C-101B-9397-08002B2CF9AE}" pid="16" name="MediaServiceImageTags">
    <vt:lpwstr/>
  </property>
  <property fmtid="{D5CDD505-2E9C-101B-9397-08002B2CF9AE}" pid="17" name="l466adb7a51b43d8962078169730c14b">
    <vt:lpwstr>2024/25|7affcfb7-3fee-43d1-9340-7ff297a2740a</vt:lpwstr>
  </property>
  <property fmtid="{D5CDD505-2E9C-101B-9397-08002B2CF9AE}" pid="18" name="TaxCatchAll">
    <vt:lpwstr>1;#2024/25|7affcfb7-3fee-43d1-9340-7ff297a2740a</vt:lpwstr>
  </property>
  <property fmtid="{D5CDD505-2E9C-101B-9397-08002B2CF9AE}" pid="19" name="Financial_x0020_year">
    <vt:lpwstr>1;#2024/25|7affcfb7-3fee-43d1-9340-7ff297a2740a</vt:lpwstr>
  </property>
  <property fmtid="{D5CDD505-2E9C-101B-9397-08002B2CF9AE}" pid="20" name="Financial year">
    <vt:lpwstr>1;#2024/25|7affcfb7-3fee-43d1-9340-7ff297a2740a</vt:lpwstr>
  </property>
  <property fmtid="{D5CDD505-2E9C-101B-9397-08002B2CF9AE}" pid="21" name="Month">
    <vt:lpwstr>13</vt:lpwstr>
  </property>
</Properties>
</file>